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95" windowHeight="13500" activeTab="0"/>
  </bookViews>
  <sheets>
    <sheet name="Hlavní čin. PO" sheetId="1" r:id="rId1"/>
    <sheet name="DČ kul" sheetId="2" r:id="rId2"/>
    <sheet name="kanalizace" sheetId="3" r:id="rId3"/>
    <sheet name="kotle" sheetId="4" r:id="rId4"/>
    <sheet name="kanalizace2" sheetId="5" r:id="rId5"/>
    <sheet name="kotle2" sheetId="6" r:id="rId6"/>
    <sheet name="Výk.ukazatele " sheetId="7" r:id="rId7"/>
    <sheet name="náklady na inscenaci" sheetId="8" r:id="rId8"/>
    <sheet name="mzdy" sheetId="9" r:id="rId9"/>
  </sheets>
  <definedNames/>
  <calcPr fullCalcOnLoad="1"/>
</workbook>
</file>

<file path=xl/sharedStrings.xml><?xml version="1.0" encoding="utf-8"?>
<sst xmlns="http://schemas.openxmlformats.org/spreadsheetml/2006/main" count="659" uniqueCount="334">
  <si>
    <t>Organizace:Divadlo na Vinohradech</t>
  </si>
  <si>
    <t xml:space="preserve">                      Tabulka č. 2</t>
  </si>
  <si>
    <t>Tabulka č.1</t>
  </si>
  <si>
    <t>Hlavní činnost</t>
  </si>
  <si>
    <t>v tis.Kč</t>
  </si>
  <si>
    <t>Schv. rozp.</t>
  </si>
  <si>
    <t>Uprav. rozp.</t>
  </si>
  <si>
    <t>Skutečnost</t>
  </si>
  <si>
    <t>% plnění</t>
  </si>
  <si>
    <t>Index</t>
  </si>
  <si>
    <t>k 31.12.2011</t>
  </si>
  <si>
    <t>k UR</t>
  </si>
  <si>
    <t>TRŽBY celkem</t>
  </si>
  <si>
    <t xml:space="preserve">            ze vstupného na vl.scéně</t>
  </si>
  <si>
    <t xml:space="preserve">            ze spolupořadatelství</t>
  </si>
  <si>
    <t xml:space="preserve">            ze zájezdů</t>
  </si>
  <si>
    <t xml:space="preserve">            ostatní</t>
  </si>
  <si>
    <t>NÁKLADY celkem</t>
  </si>
  <si>
    <t>Spotřebované nákupy</t>
  </si>
  <si>
    <t>z toho: spotřební materiál</t>
  </si>
  <si>
    <t xml:space="preserve">           drobný hmotný majetek</t>
  </si>
  <si>
    <t xml:space="preserve">            spotřeba energie</t>
  </si>
  <si>
    <t>Služby</t>
  </si>
  <si>
    <t>z toho: výkony spojů</t>
  </si>
  <si>
    <t xml:space="preserve">           nájemné a služby (nebyt.pr.)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</si>
  <si>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</si>
  <si>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</si>
  <si>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</si>
  <si>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</si>
  <si>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</si>
  <si>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 xml:space="preserve">           ostatní služby</t>
  </si>
  <si>
    <t>Osobní náklady</t>
  </si>
  <si>
    <t>z toho: ostatní osobní náklady</t>
  </si>
  <si>
    <t xml:space="preserve">           mzdové náklady</t>
  </si>
  <si>
    <t xml:space="preserve">            zákonné soc. pojištění</t>
  </si>
  <si>
    <t xml:space="preserve">            zákon. soc.náklady (FKSP)</t>
  </si>
  <si>
    <t>Daně a poplatky</t>
  </si>
  <si>
    <t xml:space="preserve">             (s výjimkou daně z příjmů)</t>
  </si>
  <si>
    <t>Ostatní náklady</t>
  </si>
  <si>
    <t>z toho: úroky</t>
  </si>
  <si>
    <t xml:space="preserve">            manka a škody</t>
  </si>
  <si>
    <t xml:space="preserve">            jiné ostatní náklady</t>
  </si>
  <si>
    <t>Odpisy</t>
  </si>
  <si>
    <t>z toho: z budov a staveb</t>
  </si>
  <si>
    <t xml:space="preserve">           zařízení</t>
  </si>
  <si>
    <t xml:space="preserve">           nehmotný majetek</t>
  </si>
  <si>
    <t>Hospodářský výsledek</t>
  </si>
  <si>
    <t>Použití RF,krytí DČ</t>
  </si>
  <si>
    <t xml:space="preserve">NEINVEST.PŘÍSPÉVEK </t>
  </si>
  <si>
    <t>Počet zaměstnanců</t>
  </si>
  <si>
    <t>Zpracoval/a/: Mgr.Pipková</t>
  </si>
  <si>
    <t>telefon:296550215</t>
  </si>
  <si>
    <t>Tabulka č.2</t>
  </si>
  <si>
    <t>Doplňková činnost</t>
  </si>
  <si>
    <t>Organizace</t>
  </si>
  <si>
    <t>Rozpočet</t>
  </si>
  <si>
    <t>Divadlo na Vinohradech</t>
  </si>
  <si>
    <t>Tržby celkem</t>
  </si>
  <si>
    <t>z toho: pronájem divadelního sálu</t>
  </si>
  <si>
    <t xml:space="preserve">           pronájem ost.prostor</t>
  </si>
  <si>
    <t xml:space="preserve">           reklama</t>
  </si>
  <si>
    <t xml:space="preserve">           ostatní</t>
  </si>
  <si>
    <t>Náklady celkem</t>
  </si>
  <si>
    <t xml:space="preserve">           spotřeba energie</t>
  </si>
  <si>
    <t xml:space="preserve">           nájemné a služby</t>
  </si>
  <si>
    <t xml:space="preserve">           opravy a údržba</t>
  </si>
  <si>
    <t xml:space="preserve">           mzdové prostředky</t>
  </si>
  <si>
    <t xml:space="preserve">           zákonné pojištění</t>
  </si>
  <si>
    <t xml:space="preserve">           FKSP</t>
  </si>
  <si>
    <t>Daň z příjmu</t>
  </si>
  <si>
    <t xml:space="preserve">           manka a škody</t>
  </si>
  <si>
    <t xml:space="preserve">           ostatní náklady</t>
  </si>
  <si>
    <t>Počet pracovníků</t>
  </si>
  <si>
    <t>Vypracoval:</t>
  </si>
  <si>
    <t>Schválil:</t>
  </si>
  <si>
    <t>Dne:</t>
  </si>
  <si>
    <t>Mgr.Pipková</t>
  </si>
  <si>
    <t xml:space="preserve">ORGANIZACE </t>
  </si>
  <si>
    <t xml:space="preserve">Číslo akce  </t>
  </si>
  <si>
    <t xml:space="preserve">Název akce </t>
  </si>
  <si>
    <t xml:space="preserve">Realizace v letech </t>
  </si>
  <si>
    <t xml:space="preserve">C E L K O V É   N Á K L A D Y   (CN) </t>
  </si>
  <si>
    <t>CN=IP+NIP   (1+2)</t>
  </si>
  <si>
    <t xml:space="preserve">INVESTIČNÍ PROSTŘEDKY (IP) CELKEM = Celk. náklady akce (CNA)        </t>
  </si>
  <si>
    <t>IP=KV+IF k IA  (1)</t>
  </si>
  <si>
    <t xml:space="preserve">z toho: </t>
  </si>
  <si>
    <t>KV</t>
  </si>
  <si>
    <t>IF k IA</t>
  </si>
  <si>
    <t xml:space="preserve">KAPITÁLOVÉ VÝDAJE (KV) a vlastní zdroje z INV. FONDU (IF k IA)            </t>
  </si>
  <si>
    <t>projektová dokumentace</t>
  </si>
  <si>
    <t>stavební část</t>
  </si>
  <si>
    <t>technologie</t>
  </si>
  <si>
    <t>interiér - vybavení (INV. charakteru)</t>
  </si>
  <si>
    <t>zařízení</t>
  </si>
  <si>
    <t>NEINVESTIČNÍ PROSTŘEDKY (NIP) související s INV. akcí (IA) CELKEM :</t>
  </si>
  <si>
    <t>(2)</t>
  </si>
  <si>
    <t xml:space="preserve">z toho:  </t>
  </si>
  <si>
    <t>údržba a opravy</t>
  </si>
  <si>
    <t>(uveďte konkrétní práce)</t>
  </si>
  <si>
    <t>interiér - vybavení (NEINV. charakteru)</t>
  </si>
  <si>
    <t>INV. PROSTŘEDKY (IP)</t>
  </si>
  <si>
    <t>NEINV. PROSTŘEDKY (NIP) související s IA</t>
  </si>
  <si>
    <t>Čerpaná částka</t>
  </si>
  <si>
    <t>ROK</t>
  </si>
  <si>
    <t>NÁZEV</t>
  </si>
  <si>
    <t>VYBAVENÍ</t>
  </si>
  <si>
    <t>Schvál./požadov.částka</t>
  </si>
  <si>
    <t>Požadovaná částka</t>
  </si>
  <si>
    <t>další</t>
  </si>
  <si>
    <t>celkem KV + IF k IA</t>
  </si>
  <si>
    <t>ceklem ÚD. a OPR. + VYB.</t>
  </si>
  <si>
    <t xml:space="preserve">celkem IP </t>
  </si>
  <si>
    <t xml:space="preserve">celkem NIP </t>
  </si>
  <si>
    <t>K o m e n t á ř</t>
  </si>
  <si>
    <t>Stručný popis akce, průběh (harmonogram prací), zdůvodnění a další informace</t>
  </si>
  <si>
    <t>Zpracoval :</t>
  </si>
  <si>
    <t>Schválil :</t>
  </si>
  <si>
    <t>Datum :</t>
  </si>
  <si>
    <t>(+razítko)</t>
  </si>
  <si>
    <t>TAB 3 b - pokračování</t>
  </si>
  <si>
    <t xml:space="preserve">Podrobnější popis akce </t>
  </si>
  <si>
    <t>Struktura komentáře předepsaná ROZ MHMP:</t>
  </si>
  <si>
    <t>1. Stručný popis investiční akce (IA)</t>
  </si>
  <si>
    <t>2. Zdůvodnění nezbytnosti IA</t>
  </si>
  <si>
    <t>3. Kapacity získané výstavbou</t>
  </si>
  <si>
    <t>4. Uvést schválené náklady IA (poslední schválený stav), výši změny a nové náklady IA</t>
  </si>
  <si>
    <t>5. Stručné zdůvodnění změny nákladů IA</t>
  </si>
  <si>
    <t>X</t>
  </si>
  <si>
    <t>Poznámka</t>
  </si>
  <si>
    <t>KV - kapitálové výdaje = investiční dotace z rozpočtu HMP, resp. investiční transfer z rozpočtu HMP</t>
  </si>
  <si>
    <t>IF k IA - vlastní zdroje PO použité z investičního fondu (IF) organizace na financování / dofinancování investiční akce (IA)</t>
  </si>
  <si>
    <t>Stránka 2</t>
  </si>
  <si>
    <r>
      <t xml:space="preserve">N á v r h   f i n a n č n í c h   p r o s t ř e d k ů  </t>
    </r>
    <r>
      <rPr>
        <sz val="13"/>
        <rFont val="Arial Narrow"/>
        <family val="2"/>
      </rPr>
      <t xml:space="preserve">(včetně DPH) </t>
    </r>
  </si>
  <si>
    <r>
      <t xml:space="preserve">(zaokrouhl.na 2 desetin.místa) </t>
    </r>
    <r>
      <rPr>
        <b/>
        <sz val="12"/>
        <color indexed="10"/>
        <rFont val="Arial Narrow"/>
        <family val="2"/>
      </rPr>
      <t>v tis.Kč</t>
    </r>
  </si>
  <si>
    <r>
      <t xml:space="preserve">I N V.  a k c e  </t>
    </r>
    <r>
      <rPr>
        <sz val="11"/>
        <rFont val="Arial Narrow"/>
        <family val="2"/>
      </rPr>
      <t xml:space="preserve">  </t>
    </r>
  </si>
  <si>
    <r>
      <t xml:space="preserve">N á k l a d y                                   </t>
    </r>
    <r>
      <rPr>
        <b/>
        <sz val="11"/>
        <rFont val="Arial Narrow"/>
        <family val="2"/>
      </rPr>
      <t xml:space="preserve">celkem </t>
    </r>
    <r>
      <rPr>
        <b/>
        <sz val="13"/>
        <rFont val="Arial Narrow"/>
        <family val="2"/>
      </rPr>
      <t xml:space="preserve">  </t>
    </r>
  </si>
  <si>
    <r>
      <t xml:space="preserve">P r ů b ě h   I N V .  a k c e  </t>
    </r>
  </si>
  <si>
    <r>
      <t>ÚDRŽBA</t>
    </r>
    <r>
      <rPr>
        <sz val="6"/>
        <rFont val="Arial Narrow"/>
        <family val="2"/>
      </rPr>
      <t xml:space="preserve"> </t>
    </r>
    <r>
      <rPr>
        <sz val="11"/>
        <rFont val="Arial Narrow"/>
        <family val="2"/>
      </rPr>
      <t>a</t>
    </r>
    <r>
      <rPr>
        <sz val="6"/>
        <rFont val="Arial Narrow"/>
        <family val="2"/>
      </rPr>
      <t xml:space="preserve"> </t>
    </r>
    <r>
      <rPr>
        <sz val="11"/>
        <rFont val="Arial Narrow"/>
        <family val="2"/>
      </rPr>
      <t xml:space="preserve">OPR. </t>
    </r>
  </si>
  <si>
    <t>Přehled o investiční akci</t>
  </si>
  <si>
    <t>Číslo akce:</t>
  </si>
  <si>
    <t>Název akce:</t>
  </si>
  <si>
    <t>Adresa akce:</t>
  </si>
  <si>
    <t>Nám.Míru 7, 120 00 Praha 2</t>
  </si>
  <si>
    <t>IČ-Organizace:</t>
  </si>
  <si>
    <t xml:space="preserve">Typ: PO </t>
  </si>
  <si>
    <t>Zodpovědná osoba:</t>
  </si>
  <si>
    <t>Telefon:</t>
  </si>
  <si>
    <t>Správce akce:</t>
  </si>
  <si>
    <t xml:space="preserve">Zahájení akce(rok):  </t>
  </si>
  <si>
    <t xml:space="preserve">        Ukončení akce(rok):</t>
  </si>
  <si>
    <t>Typ akce:</t>
  </si>
  <si>
    <t>Kč</t>
  </si>
  <si>
    <t xml:space="preserve">Náklady </t>
  </si>
  <si>
    <t>Profinanc.</t>
  </si>
  <si>
    <t>Skutečné</t>
  </si>
  <si>
    <t>Předp.čerpání</t>
  </si>
  <si>
    <t xml:space="preserve">Zbývá </t>
  </si>
  <si>
    <t>akce</t>
  </si>
  <si>
    <t>do</t>
  </si>
  <si>
    <t>schválený</t>
  </si>
  <si>
    <t>upravený</t>
  </si>
  <si>
    <t xml:space="preserve">čerpání </t>
  </si>
  <si>
    <t>z IF (k IA)</t>
  </si>
  <si>
    <t>požadavek na</t>
  </si>
  <si>
    <t>celkem (CNA)</t>
  </si>
  <si>
    <t>rok 2012</t>
  </si>
  <si>
    <t>další roky</t>
  </si>
  <si>
    <t>C E L K E M</t>
  </si>
  <si>
    <t>Zdroje:</t>
  </si>
  <si>
    <t xml:space="preserve"> KV - HMP</t>
  </si>
  <si>
    <t>KV - státní</t>
  </si>
  <si>
    <t>IF k IA - PO</t>
  </si>
  <si>
    <t>KV - ostatní</t>
  </si>
  <si>
    <t>další…</t>
  </si>
  <si>
    <t>rozpis:</t>
  </si>
  <si>
    <t>Nákl.akce (pův.):</t>
  </si>
  <si>
    <t>Komentář</t>
  </si>
  <si>
    <t>Stručný popis IA, zdůvodnění a další informace</t>
  </si>
  <si>
    <t>Zpracoval:</t>
  </si>
  <si>
    <t>Datum:</t>
  </si>
  <si>
    <t>x</t>
  </si>
  <si>
    <t>Vysvětlivky</t>
  </si>
  <si>
    <t>IA - investiční akce</t>
  </si>
  <si>
    <t>PO - příspěvková organizace</t>
  </si>
  <si>
    <r>
      <t xml:space="preserve">Finanční profil akce  </t>
    </r>
    <r>
      <rPr>
        <b/>
        <sz val="10"/>
        <color indexed="10"/>
        <rFont val="Arial CE"/>
        <family val="2"/>
      </rPr>
      <t xml:space="preserve"> v   k o r u n á c h 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(na 2 desetinná místa)  </t>
    </r>
    <r>
      <rPr>
        <b/>
        <sz val="10"/>
        <rFont val="Arial CE"/>
        <family val="2"/>
      </rPr>
      <t xml:space="preserve">  </t>
    </r>
  </si>
  <si>
    <r>
      <t>Zdroje:</t>
    </r>
    <r>
      <rPr>
        <sz val="5"/>
        <rFont val="Arial CE"/>
        <family val="0"/>
      </rPr>
      <t xml:space="preserve"> </t>
    </r>
    <r>
      <rPr>
        <sz val="10"/>
        <rFont val="Arial CE"/>
        <family val="2"/>
      </rPr>
      <t>KV</t>
    </r>
    <r>
      <rPr>
        <sz val="6"/>
        <rFont val="Arial CE"/>
        <family val="2"/>
      </rPr>
      <t xml:space="preserve"> </t>
    </r>
    <r>
      <rPr>
        <sz val="10"/>
        <rFont val="Arial CE"/>
        <family val="2"/>
      </rPr>
      <t>-</t>
    </r>
    <r>
      <rPr>
        <sz val="6"/>
        <rFont val="Arial CE"/>
        <family val="2"/>
      </rPr>
      <t xml:space="preserve"> </t>
    </r>
    <r>
      <rPr>
        <sz val="10"/>
        <rFont val="Arial CE"/>
        <family val="2"/>
      </rPr>
      <t>HMP</t>
    </r>
  </si>
  <si>
    <t>Tabulka č.4</t>
  </si>
  <si>
    <t>ukazatel</t>
  </si>
  <si>
    <t>měrná</t>
  </si>
  <si>
    <t>hl.scéna</t>
  </si>
  <si>
    <t>zkušebna</t>
  </si>
  <si>
    <t>celkem</t>
  </si>
  <si>
    <t>Představení na vlastní scéně</t>
  </si>
  <si>
    <t>počet</t>
  </si>
  <si>
    <t>z toho : vlastním souborem</t>
  </si>
  <si>
    <t xml:space="preserve">            spolupořadatelství-hostování</t>
  </si>
  <si>
    <t>Představení na zájezdech</t>
  </si>
  <si>
    <t>Představení hostujících souborů</t>
  </si>
  <si>
    <t>tj. pronájem divadla cizím subjektům</t>
  </si>
  <si>
    <t>Návštěvníci na vl. scéně celkem :</t>
  </si>
  <si>
    <t>z toho : vlastními soubory</t>
  </si>
  <si>
    <t>Tržby - výnosy z hl. činnosti celkem :</t>
  </si>
  <si>
    <t>tis. Kč</t>
  </si>
  <si>
    <t xml:space="preserve">z toho : ze vstupného na vlastní scéně </t>
  </si>
  <si>
    <t xml:space="preserve">            ostatní výnosy</t>
  </si>
  <si>
    <t>Tržby - výnosy  z doplň. činnosti celkem :</t>
  </si>
  <si>
    <t>z toho :za pronájmy divadelního sálu</t>
  </si>
  <si>
    <t xml:space="preserve">            za pronájmy ostatních prostor</t>
  </si>
  <si>
    <t>Doplatek hl.m.Prahy na 1 představení na vl.scéně</t>
  </si>
  <si>
    <t>Doplatek hl.m.Prahy na 1 návštěvníka na vl.scéně</t>
  </si>
  <si>
    <t>Nabídnutá místa, kapacita divadla</t>
  </si>
  <si>
    <t xml:space="preserve">Návštěvnost na vl. scéně </t>
  </si>
  <si>
    <t>%</t>
  </si>
  <si>
    <t>Tržebnost na vl. scéně</t>
  </si>
  <si>
    <t xml:space="preserve">Průměrná cena vstupenky </t>
  </si>
  <si>
    <t xml:space="preserve"> Kč</t>
  </si>
  <si>
    <t>Počet premiér</t>
  </si>
  <si>
    <t>Zpracoval / tel : Mgr.Pipková/ 296550215</t>
  </si>
  <si>
    <t>V Praze dne:</t>
  </si>
  <si>
    <t xml:space="preserve">       ředitel DnV</t>
  </si>
  <si>
    <r>
      <t xml:space="preserve">Organizace: </t>
    </r>
    <r>
      <rPr>
        <b/>
        <sz val="10"/>
        <rFont val="Arial CE"/>
        <family val="2"/>
      </rPr>
      <t>Divadlo na Vinohradech</t>
    </r>
  </si>
  <si>
    <t>Tabulka č. 5</t>
  </si>
  <si>
    <t>PO (odměňování podle nařízení vlády č. 564/2006 Sb.)</t>
  </si>
  <si>
    <t>Plnění počtu zaměstnanců a prostředků na platy za rok 2012</t>
  </si>
  <si>
    <t>Ukazatel</t>
  </si>
  <si>
    <t xml:space="preserve">Měrná </t>
  </si>
  <si>
    <t xml:space="preserve">R o k </t>
  </si>
  <si>
    <t>jedn.</t>
  </si>
  <si>
    <t>k 31.12.2012</t>
  </si>
  <si>
    <t>plnění</t>
  </si>
  <si>
    <t>2012/11</t>
  </si>
  <si>
    <t>a</t>
  </si>
  <si>
    <t>b</t>
  </si>
  <si>
    <t>přepoč.</t>
  </si>
  <si>
    <t>osoby</t>
  </si>
  <si>
    <t>Prostředky na platy</t>
  </si>
  <si>
    <t>xx)</t>
  </si>
  <si>
    <t>z toho : plat. tarify</t>
  </si>
  <si>
    <t xml:space="preserve">            osobní příplatky</t>
  </si>
  <si>
    <t xml:space="preserve">            odměny</t>
  </si>
  <si>
    <t xml:space="preserve">            přípl. za vedení</t>
  </si>
  <si>
    <t xml:space="preserve">            zvláštní příplatky</t>
  </si>
  <si>
    <t>Průměrný plat</t>
  </si>
  <si>
    <t>Ostatní osobní náklady</t>
  </si>
  <si>
    <t xml:space="preserve">přepoč. </t>
  </si>
  <si>
    <t xml:space="preserve">Ostatní osobní náklady </t>
  </si>
  <si>
    <t>x) schválené limity, příp. přípustný objem prostředků na platy</t>
  </si>
  <si>
    <t>xx) uvedené složky platu netvoří celek prostředků na platy</t>
  </si>
  <si>
    <t xml:space="preserve">Vypracoval : Hana Černá      </t>
  </si>
  <si>
    <t>Telefon :</t>
  </si>
  <si>
    <t>296550247</t>
  </si>
  <si>
    <t>Dne : 17.1.2013</t>
  </si>
  <si>
    <r>
      <t xml:space="preserve">Organizace : </t>
    </r>
    <r>
      <rPr>
        <b/>
        <sz val="10"/>
        <rFont val="Arial CE"/>
        <family val="2"/>
      </rPr>
      <t>Divadlo na Vinohradech</t>
    </r>
  </si>
  <si>
    <t>Náklady na inscenaci k 31.12.2012</t>
  </si>
  <si>
    <t>Tabulka č.6</t>
  </si>
  <si>
    <t>Pořizovací náklady</t>
  </si>
  <si>
    <t>Autorské honoráře</t>
  </si>
  <si>
    <t>Titul:</t>
  </si>
  <si>
    <t>věcné</t>
  </si>
  <si>
    <t>inscenátoři</t>
  </si>
  <si>
    <t>hosté</t>
  </si>
  <si>
    <t>tantiémy %</t>
  </si>
  <si>
    <t>tantiemy(tis.Kč)</t>
  </si>
  <si>
    <t>(tis.Kč)</t>
  </si>
  <si>
    <t>Mocná Afrodité</t>
  </si>
  <si>
    <t>15,1</t>
  </si>
  <si>
    <t>Byl jsem při tom</t>
  </si>
  <si>
    <t>18,4</t>
  </si>
  <si>
    <t>Amadeus</t>
  </si>
  <si>
    <t>0</t>
  </si>
  <si>
    <t>Měsíc pro smolaře</t>
  </si>
  <si>
    <t>13</t>
  </si>
  <si>
    <t>Jak udělat kariéru snadno a rychle</t>
  </si>
  <si>
    <t>To byla moje písnička</t>
  </si>
  <si>
    <t>Kočka na kolejích</t>
  </si>
  <si>
    <t>Zkrocení zlé ženy</t>
  </si>
  <si>
    <t>Mgr.Radka Pipková</t>
  </si>
  <si>
    <t>Tomáš Töpfer</t>
  </si>
  <si>
    <t>ředitel DnV</t>
  </si>
  <si>
    <t>srovnatelná skutečnost za 2011</t>
  </si>
  <si>
    <t>index:skut.2012/skut.2011</t>
  </si>
  <si>
    <t>Výkonové ukazatele divadel za rok 2012</t>
  </si>
  <si>
    <t>plán 2012</t>
  </si>
  <si>
    <t>skutečnost  k 31.12.2012</t>
  </si>
  <si>
    <t xml:space="preserve">                        Rozbor hospodaření PO za rok 2012</t>
  </si>
  <si>
    <t>Schválil/a/:Tomáš Töpfer</t>
  </si>
  <si>
    <t xml:space="preserve">            pr.naschopnosti</t>
  </si>
  <si>
    <t>Rozbor hospodaření za rok 2012</t>
  </si>
  <si>
    <t>ředitel</t>
  </si>
  <si>
    <t>Z  a  h  a  j  o  v  a  n  á     I N V.   a k c e   v   r o c e   2 0 1 2</t>
  </si>
  <si>
    <t>Rekonstrukce kanalizace a rozvodů vody v budově divadla</t>
  </si>
  <si>
    <t>radní Ing. Václav  N o v o t n ý</t>
  </si>
  <si>
    <t>rok 2013</t>
  </si>
  <si>
    <t>Celkové náklady akce (CNA) = Profinanc.do 31.12.11 + Skut.čerp.2012 + Schvál.rozp.2013 + Předp.čerp.z IF k IA v 2013 + Zbýv.požad.na další roky</t>
  </si>
  <si>
    <t>PIA - Přehled o investiční akci (formulář)</t>
  </si>
  <si>
    <t>Typ inv. akce - R - probíhající akce - rozestavěná stavba,  Z - akce zahajovaná v daném roce</t>
  </si>
  <si>
    <t xml:space="preserve">IF k IA - investiční fond (vlastní zdroje) PO </t>
  </si>
  <si>
    <t>CNA a částky v jednotlivých letech jsou včetně DPH</t>
  </si>
  <si>
    <t xml:space="preserve">              související s IA</t>
  </si>
  <si>
    <t xml:space="preserve">podléhající zákonu č. 137/2006 Sb., o veřejných zakázkách (ZVZ), resp. novely ZVZ č. 417/2009 Sb.,  </t>
  </si>
  <si>
    <t xml:space="preserve">resp. zákona č. 55/2012 Sb., o veřejných zakázkách (ZVZ)  </t>
  </si>
  <si>
    <t>celkem IP - za 2012</t>
  </si>
  <si>
    <t>celkem NIP - za 2012</t>
  </si>
  <si>
    <t>celkem IP - předp.od 2013</t>
  </si>
  <si>
    <t>celkem NIP - předp.od 2013</t>
  </si>
  <si>
    <t>Pokračující komentář</t>
  </si>
  <si>
    <r>
      <t xml:space="preserve">Čerpání finančních prostředků v roce 2012 </t>
    </r>
    <r>
      <rPr>
        <sz val="12"/>
        <rFont val="Arial Narrow"/>
        <family val="2"/>
      </rPr>
      <t>(včetně DPH)</t>
    </r>
  </si>
  <si>
    <r>
      <t xml:space="preserve">Schválený rozpočet na rok 2013 a návrh (předpoklad) čerpání fin.prostředků v dalších letech </t>
    </r>
    <r>
      <rPr>
        <sz val="12"/>
        <rFont val="Arial Narrow"/>
        <family val="2"/>
      </rPr>
      <t>(včetně DPH)</t>
    </r>
  </si>
  <si>
    <t>Kotle</t>
  </si>
  <si>
    <t>ostatní přípravné práce</t>
  </si>
  <si>
    <t>přípravné práce</t>
  </si>
  <si>
    <t>stavební práce</t>
  </si>
  <si>
    <t xml:space="preserve">V roce 2012 bylo provedeno prozkoumání kanalizace pod divadlem tzv.krtkem a zpracován předběžný plán prací. Na rok 2013 nebyly </t>
  </si>
  <si>
    <t>schváleny žádné finanční prostředky a tím se akce posouvá na rok 2014 a další.</t>
  </si>
  <si>
    <t>Tomáš Töpfer, ředitel</t>
  </si>
  <si>
    <t>Studií z roku 2009 bylo zjištěno a doporučeno provést celkovou výměnu inženýrských sítí - kanalizace a vodovodu.</t>
  </si>
  <si>
    <t xml:space="preserve">Stávající kanalizace je stará 108 let, časté havarie svědčí o značné opotřebenosti, řešení havarií je nerentabilní. </t>
  </si>
  <si>
    <t>Rekonstrukce zdroje tepla v budově divadla</t>
  </si>
  <si>
    <t>projekt.dok. + přípr.práce</t>
  </si>
  <si>
    <t>Kotle jsou v provozu 20 let. Nesplňují emisní limity, mají nízkou termickou účinnost a tím zvýšenou spotřebu paliva.</t>
  </si>
  <si>
    <t>Vzhledem k opotřebení nedostatečně chladí a může dojít k prasknutí z důvodu přehřátí.</t>
  </si>
  <si>
    <t>Zpracovaná studie jednoznačně prokázala nutnost výměny atmosférických kotlů za kondenzační.</t>
  </si>
  <si>
    <t>V roce 2012 bylo provedeno výběrové řízení na dodavatele, poté zrušeno a vše se přesouvá na rok 2013.</t>
  </si>
  <si>
    <t>Důvodem je obava z nestihnutí topné sezony v divadle a tím by nastala provozní přestávka, nemohla by začít sezona 2012/2013.</t>
  </si>
  <si>
    <t>00064386</t>
  </si>
  <si>
    <t>Z</t>
  </si>
  <si>
    <t>41710</t>
  </si>
  <si>
    <t>V současné době je vypsáno nové výběrové řízení a předpokládané ukončení akce je v srpnu 2013.</t>
  </si>
  <si>
    <t>V současné době je vypsáno nové výběrové řízení a předpokládané ukončení akce je srpen 2013.</t>
  </si>
  <si>
    <t>31.1.2013</t>
  </si>
  <si>
    <t>Dne: 31.1.2013</t>
  </si>
  <si>
    <t>41707</t>
  </si>
  <si>
    <t>Náklady do 31.12.2012 činily 491 tis.Kč. Na rok 2013 jsou plánovány ve výši 3 803 tis.Kč.</t>
  </si>
  <si>
    <t>Tomáš Töpfer,ředitel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</si>
</sst>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#,##0.0"/>
    <numFmt numFmtId="166" formatCode="0.0"/>
    <numFmt numFmtId="167" formatCode="d/m/yy"/>
    <numFmt numFmtId="168" formatCode="[$-405]d\.\ mmmm\ yyyy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6"/>
      <name val="Arial CE"/>
      <family val="0"/>
    </font>
    <font>
      <sz val="13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3"/>
      <name val="Arial CE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sz val="6"/>
      <name val="Arial Narrow"/>
      <family val="2"/>
    </font>
    <font>
      <i/>
      <sz val="10"/>
      <name val="Arial Narrow"/>
      <family val="2"/>
    </font>
    <font>
      <sz val="11"/>
      <name val="Arial CE"/>
      <family val="0"/>
    </font>
    <font>
      <u val="single"/>
      <sz val="11"/>
      <name val="Arial Narrow"/>
      <family val="2"/>
    </font>
    <font>
      <sz val="9"/>
      <name val="Arial Narrow"/>
      <family val="2"/>
    </font>
    <font>
      <sz val="9"/>
      <name val="Arial CE"/>
      <family val="2"/>
    </font>
    <font>
      <sz val="16"/>
      <name val="Arial CE"/>
      <family val="2"/>
    </font>
    <font>
      <b/>
      <sz val="10"/>
      <color indexed="10"/>
      <name val="Arial CE"/>
      <family val="2"/>
    </font>
    <font>
      <b/>
      <sz val="9"/>
      <color indexed="12"/>
      <name val="Arial CE"/>
      <family val="2"/>
    </font>
    <font>
      <sz val="9"/>
      <color indexed="12"/>
      <name val="Arial CE"/>
      <family val="2"/>
    </font>
    <font>
      <i/>
      <sz val="8"/>
      <name val="Arial CE"/>
      <family val="2"/>
    </font>
    <font>
      <sz val="5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 CE"/>
      <family val="2"/>
    </font>
    <font>
      <sz val="12"/>
      <name val="Times New Roman CE"/>
      <family val="1"/>
    </font>
    <font>
      <i/>
      <sz val="9"/>
      <name val="Arial CE"/>
      <family val="2"/>
    </font>
    <font>
      <i/>
      <sz val="12"/>
      <name val="Arial CE"/>
      <family val="2"/>
    </font>
    <font>
      <sz val="9"/>
      <color indexed="10"/>
      <name val="Arial CE"/>
      <family val="2"/>
    </font>
    <font>
      <sz val="1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16" borderId="2" applyNumberFormat="0" applyAlignment="0" applyProtection="0"/>
    <xf numFmtId="4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18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8" applyNumberFormat="0" applyAlignment="0" applyProtection="0"/>
    <xf numFmtId="0" fontId="56" fillId="19" borderId="8" applyNumberFormat="0" applyAlignment="0" applyProtection="0"/>
    <xf numFmtId="0" fontId="57" fillId="19" borderId="9" applyNumberFormat="0" applyAlignment="0" applyProtection="0"/>
    <xf numFmtId="0" fontId="5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8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3" xfId="0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3" xfId="0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9" fillId="0" borderId="25" xfId="0" applyFont="1" applyBorder="1" applyAlignment="1">
      <alignment/>
    </xf>
    <xf numFmtId="4" fontId="9" fillId="0" borderId="26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28" xfId="0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1" xfId="0" applyFont="1" applyBorder="1" applyAlignment="1">
      <alignment/>
    </xf>
    <xf numFmtId="4" fontId="9" fillId="0" borderId="31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12" fillId="0" borderId="0" xfId="47" applyFont="1">
      <alignment/>
      <protection/>
    </xf>
    <xf numFmtId="0" fontId="13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1" fillId="0" borderId="33" xfId="47" applyFont="1" applyBorder="1">
      <alignment/>
      <protection/>
    </xf>
    <xf numFmtId="0" fontId="0" fillId="0" borderId="34" xfId="47" applyBorder="1">
      <alignment/>
      <protection/>
    </xf>
    <xf numFmtId="0" fontId="0" fillId="0" borderId="14" xfId="47" applyFont="1" applyBorder="1">
      <alignment/>
      <protection/>
    </xf>
    <xf numFmtId="0" fontId="0" fillId="0" borderId="0" xfId="47" applyBorder="1">
      <alignment/>
      <protection/>
    </xf>
    <xf numFmtId="0" fontId="0" fillId="0" borderId="35" xfId="47" applyBorder="1">
      <alignment/>
      <protection/>
    </xf>
    <xf numFmtId="0" fontId="0" fillId="0" borderId="36" xfId="47" applyBorder="1">
      <alignment/>
      <protection/>
    </xf>
    <xf numFmtId="0" fontId="1" fillId="0" borderId="18" xfId="47" applyFont="1" applyBorder="1" applyAlignment="1">
      <alignment horizontal="center"/>
      <protection/>
    </xf>
    <xf numFmtId="0" fontId="1" fillId="0" borderId="37" xfId="47" applyFont="1" applyBorder="1" applyAlignment="1">
      <alignment horizontal="center"/>
      <protection/>
    </xf>
    <xf numFmtId="0" fontId="1" fillId="0" borderId="38" xfId="47" applyFont="1" applyBorder="1" applyAlignment="1">
      <alignment horizontal="centerContinuous"/>
      <protection/>
    </xf>
    <xf numFmtId="0" fontId="1" fillId="0" borderId="10" xfId="47" applyFont="1" applyBorder="1">
      <alignment/>
      <protection/>
    </xf>
    <xf numFmtId="0" fontId="0" fillId="0" borderId="19" xfId="47" applyBorder="1">
      <alignment/>
      <protection/>
    </xf>
    <xf numFmtId="0" fontId="0" fillId="0" borderId="22" xfId="47" applyBorder="1">
      <alignment/>
      <protection/>
    </xf>
    <xf numFmtId="0" fontId="0" fillId="0" borderId="19" xfId="47" applyFont="1" applyBorder="1">
      <alignment/>
      <protection/>
    </xf>
    <xf numFmtId="0" fontId="0" fillId="0" borderId="39" xfId="47" applyBorder="1">
      <alignment/>
      <protection/>
    </xf>
    <xf numFmtId="0" fontId="0" fillId="0" borderId="40" xfId="47" applyBorder="1">
      <alignment/>
      <protection/>
    </xf>
    <xf numFmtId="0" fontId="0" fillId="0" borderId="41" xfId="47" applyBorder="1">
      <alignment/>
      <protection/>
    </xf>
    <xf numFmtId="0" fontId="0" fillId="0" borderId="37" xfId="47" applyBorder="1">
      <alignment/>
      <protection/>
    </xf>
    <xf numFmtId="0" fontId="0" fillId="0" borderId="42" xfId="47" applyBorder="1">
      <alignment/>
      <protection/>
    </xf>
    <xf numFmtId="0" fontId="0" fillId="0" borderId="14" xfId="47" applyBorder="1">
      <alignment/>
      <protection/>
    </xf>
    <xf numFmtId="0" fontId="0" fillId="0" borderId="43" xfId="47" applyBorder="1">
      <alignment/>
      <protection/>
    </xf>
    <xf numFmtId="0" fontId="0" fillId="0" borderId="44" xfId="47" applyBorder="1">
      <alignment/>
      <protection/>
    </xf>
    <xf numFmtId="0" fontId="0" fillId="0" borderId="45" xfId="47" applyBorder="1">
      <alignment/>
      <protection/>
    </xf>
    <xf numFmtId="0" fontId="1" fillId="0" borderId="46" xfId="47" applyFont="1" applyBorder="1">
      <alignment/>
      <protection/>
    </xf>
    <xf numFmtId="0" fontId="0" fillId="0" borderId="47" xfId="47" applyBorder="1">
      <alignment/>
      <protection/>
    </xf>
    <xf numFmtId="0" fontId="3" fillId="0" borderId="19" xfId="47" applyFont="1" applyBorder="1">
      <alignment/>
      <protection/>
    </xf>
    <xf numFmtId="0" fontId="0" fillId="0" borderId="48" xfId="47" applyBorder="1">
      <alignment/>
      <protection/>
    </xf>
    <xf numFmtId="0" fontId="0" fillId="0" borderId="49" xfId="47" applyBorder="1">
      <alignment/>
      <protection/>
    </xf>
    <xf numFmtId="0" fontId="0" fillId="0" borderId="50" xfId="47" applyBorder="1">
      <alignment/>
      <protection/>
    </xf>
    <xf numFmtId="0" fontId="0" fillId="0" borderId="51" xfId="47" applyBorder="1">
      <alignment/>
      <protection/>
    </xf>
    <xf numFmtId="0" fontId="0" fillId="0" borderId="52" xfId="47" applyBorder="1">
      <alignment/>
      <protection/>
    </xf>
    <xf numFmtId="0" fontId="0" fillId="0" borderId="53" xfId="47" applyBorder="1">
      <alignment/>
      <protection/>
    </xf>
    <xf numFmtId="0" fontId="1" fillId="0" borderId="54" xfId="47" applyFont="1" applyBorder="1">
      <alignment/>
      <protection/>
    </xf>
    <xf numFmtId="0" fontId="0" fillId="0" borderId="55" xfId="47" applyBorder="1">
      <alignment/>
      <protection/>
    </xf>
    <xf numFmtId="0" fontId="10" fillId="0" borderId="33" xfId="47" applyFont="1" applyBorder="1">
      <alignment/>
      <protection/>
    </xf>
    <xf numFmtId="0" fontId="10" fillId="0" borderId="34" xfId="47" applyFont="1" applyBorder="1">
      <alignment/>
      <protection/>
    </xf>
    <xf numFmtId="0" fontId="0" fillId="0" borderId="56" xfId="47" applyBorder="1">
      <alignment/>
      <protection/>
    </xf>
    <xf numFmtId="0" fontId="0" fillId="0" borderId="57" xfId="47" applyBorder="1">
      <alignment/>
      <protection/>
    </xf>
    <xf numFmtId="0" fontId="0" fillId="0" borderId="58" xfId="47" applyBorder="1">
      <alignment/>
      <protection/>
    </xf>
    <xf numFmtId="0" fontId="1" fillId="0" borderId="34" xfId="47" applyFont="1" applyBorder="1">
      <alignment/>
      <protection/>
    </xf>
    <xf numFmtId="14" fontId="0" fillId="0" borderId="0" xfId="47" applyNumberFormat="1" applyBorder="1">
      <alignment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36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7" fillId="0" borderId="36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3" fillId="19" borderId="43" xfId="0" applyFont="1" applyFill="1" applyBorder="1" applyAlignment="1">
      <alignment vertical="center"/>
    </xf>
    <xf numFmtId="0" fontId="17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22" fillId="19" borderId="43" xfId="0" applyFont="1" applyFill="1" applyBorder="1" applyAlignment="1">
      <alignment vertical="center"/>
    </xf>
    <xf numFmtId="0" fontId="20" fillId="19" borderId="64" xfId="0" applyFont="1" applyFill="1" applyBorder="1" applyAlignment="1">
      <alignment vertical="center"/>
    </xf>
    <xf numFmtId="0" fontId="14" fillId="19" borderId="65" xfId="0" applyFont="1" applyFill="1" applyBorder="1" applyAlignment="1">
      <alignment vertical="center"/>
    </xf>
    <xf numFmtId="0" fontId="22" fillId="19" borderId="65" xfId="0" applyFont="1" applyFill="1" applyBorder="1" applyAlignment="1">
      <alignment horizontal="right" vertical="center"/>
    </xf>
    <xf numFmtId="0" fontId="25" fillId="17" borderId="18" xfId="0" applyFont="1" applyFill="1" applyBorder="1" applyAlignment="1">
      <alignment vertical="center"/>
    </xf>
    <xf numFmtId="0" fontId="26" fillId="17" borderId="36" xfId="0" applyFont="1" applyFill="1" applyBorder="1" applyAlignment="1">
      <alignment vertical="center"/>
    </xf>
    <xf numFmtId="0" fontId="20" fillId="17" borderId="36" xfId="0" applyFont="1" applyFill="1" applyBorder="1" applyAlignment="1">
      <alignment vertical="center"/>
    </xf>
    <xf numFmtId="49" fontId="22" fillId="17" borderId="36" xfId="0" applyNumberFormat="1" applyFont="1" applyFill="1" applyBorder="1" applyAlignment="1">
      <alignment horizontal="right" vertical="center"/>
    </xf>
    <xf numFmtId="0" fontId="22" fillId="0" borderId="61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0" fillId="0" borderId="66" xfId="0" applyFont="1" applyBorder="1" applyAlignment="1">
      <alignment vertical="center"/>
    </xf>
    <xf numFmtId="49" fontId="22" fillId="0" borderId="66" xfId="0" applyNumberFormat="1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2" fillId="7" borderId="68" xfId="0" applyFont="1" applyFill="1" applyBorder="1" applyAlignment="1">
      <alignment vertical="center"/>
    </xf>
    <xf numFmtId="0" fontId="25" fillId="7" borderId="22" xfId="0" applyFont="1" applyFill="1" applyBorder="1" applyAlignment="1">
      <alignment vertical="center"/>
    </xf>
    <xf numFmtId="0" fontId="20" fillId="7" borderId="69" xfId="0" applyFont="1" applyFill="1" applyBorder="1" applyAlignment="1">
      <alignment vertical="center"/>
    </xf>
    <xf numFmtId="49" fontId="22" fillId="7" borderId="69" xfId="0" applyNumberFormat="1" applyFont="1" applyFill="1" applyBorder="1" applyAlignment="1">
      <alignment horizontal="right" vertical="center"/>
    </xf>
    <xf numFmtId="49" fontId="22" fillId="7" borderId="69" xfId="0" applyNumberFormat="1" applyFont="1" applyFill="1" applyBorder="1" applyAlignment="1">
      <alignment horizontal="left" vertical="center"/>
    </xf>
    <xf numFmtId="4" fontId="25" fillId="7" borderId="23" xfId="0" applyNumberFormat="1" applyFont="1" applyFill="1" applyBorder="1" applyAlignment="1">
      <alignment vertical="center"/>
    </xf>
    <xf numFmtId="4" fontId="25" fillId="7" borderId="7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68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0" borderId="69" xfId="0" applyFont="1" applyBorder="1" applyAlignment="1">
      <alignment horizontal="right" vertical="center"/>
    </xf>
    <xf numFmtId="4" fontId="22" fillId="0" borderId="24" xfId="0" applyNumberFormat="1" applyFont="1" applyBorder="1" applyAlignment="1">
      <alignment vertical="center"/>
    </xf>
    <xf numFmtId="4" fontId="22" fillId="0" borderId="71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2" fillId="0" borderId="48" xfId="0" applyFont="1" applyBorder="1" applyAlignment="1">
      <alignment vertical="center"/>
    </xf>
    <xf numFmtId="0" fontId="22" fillId="0" borderId="36" xfId="0" applyFont="1" applyBorder="1" applyAlignment="1">
      <alignment horizontal="right" vertical="center"/>
    </xf>
    <xf numFmtId="4" fontId="22" fillId="0" borderId="72" xfId="0" applyNumberFormat="1" applyFont="1" applyBorder="1" applyAlignment="1">
      <alignment vertical="center"/>
    </xf>
    <xf numFmtId="4" fontId="20" fillId="0" borderId="73" xfId="0" applyNumberFormat="1" applyFont="1" applyBorder="1" applyAlignment="1">
      <alignment vertical="center"/>
    </xf>
    <xf numFmtId="0" fontId="20" fillId="4" borderId="59" xfId="0" applyFont="1" applyFill="1" applyBorder="1" applyAlignment="1">
      <alignment vertical="center"/>
    </xf>
    <xf numFmtId="0" fontId="26" fillId="4" borderId="60" xfId="0" applyFont="1" applyFill="1" applyBorder="1" applyAlignment="1">
      <alignment vertical="center"/>
    </xf>
    <xf numFmtId="0" fontId="20" fillId="4" borderId="60" xfId="0" applyFont="1" applyFill="1" applyBorder="1" applyAlignment="1">
      <alignment vertical="center"/>
    </xf>
    <xf numFmtId="49" fontId="22" fillId="4" borderId="60" xfId="0" applyNumberFormat="1" applyFont="1" applyFill="1" applyBorder="1" applyAlignment="1">
      <alignment horizontal="right" vertical="center"/>
    </xf>
    <xf numFmtId="4" fontId="20" fillId="4" borderId="74" xfId="0" applyNumberFormat="1" applyFont="1" applyFill="1" applyBorder="1" applyAlignment="1">
      <alignment horizontal="centerContinuous" vertical="center"/>
    </xf>
    <xf numFmtId="4" fontId="13" fillId="4" borderId="75" xfId="0" applyNumberFormat="1" applyFont="1" applyFill="1" applyBorder="1" applyAlignment="1">
      <alignment horizontal="centerContinuous" vertical="center"/>
    </xf>
    <xf numFmtId="0" fontId="22" fillId="0" borderId="66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4" fontId="22" fillId="0" borderId="76" xfId="0" applyNumberFormat="1" applyFont="1" applyBorder="1" applyAlignment="1">
      <alignment horizontal="centerContinuous" vertical="center"/>
    </xf>
    <xf numFmtId="4" fontId="0" fillId="0" borderId="77" xfId="0" applyNumberFormat="1" applyBorder="1" applyAlignment="1">
      <alignment horizontal="centerContinuous" vertical="center"/>
    </xf>
    <xf numFmtId="0" fontId="22" fillId="0" borderId="78" xfId="0" applyFont="1" applyBorder="1" applyAlignment="1">
      <alignment vertical="center"/>
    </xf>
    <xf numFmtId="4" fontId="22" fillId="0" borderId="26" xfId="0" applyNumberFormat="1" applyFont="1" applyBorder="1" applyAlignment="1">
      <alignment horizontal="centerContinuous" vertical="center"/>
    </xf>
    <xf numFmtId="4" fontId="0" fillId="0" borderId="49" xfId="0" applyNumberFormat="1" applyBorder="1" applyAlignment="1">
      <alignment horizontal="centerContinuous" vertical="center"/>
    </xf>
    <xf numFmtId="0" fontId="22" fillId="0" borderId="79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4" fontId="22" fillId="0" borderId="81" xfId="0" applyNumberFormat="1" applyFont="1" applyBorder="1" applyAlignment="1">
      <alignment horizontal="centerContinuous" vertical="center"/>
    </xf>
    <xf numFmtId="4" fontId="0" fillId="0" borderId="82" xfId="0" applyNumberFormat="1" applyBorder="1" applyAlignment="1">
      <alignment horizontal="centerContinuous"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36" xfId="0" applyFont="1" applyBorder="1" applyAlignment="1">
      <alignment vertical="center"/>
    </xf>
    <xf numFmtId="0" fontId="16" fillId="19" borderId="59" xfId="0" applyFont="1" applyFill="1" applyBorder="1" applyAlignment="1">
      <alignment vertical="center"/>
    </xf>
    <xf numFmtId="0" fontId="20" fillId="19" borderId="60" xfId="0" applyFont="1" applyFill="1" applyBorder="1" applyAlignment="1">
      <alignment vertical="center"/>
    </xf>
    <xf numFmtId="0" fontId="20" fillId="19" borderId="75" xfId="0" applyFont="1" applyFill="1" applyBorder="1" applyAlignment="1">
      <alignment vertical="center"/>
    </xf>
    <xf numFmtId="0" fontId="20" fillId="0" borderId="83" xfId="0" applyFont="1" applyBorder="1" applyAlignment="1">
      <alignment vertical="center"/>
    </xf>
    <xf numFmtId="0" fontId="25" fillId="0" borderId="66" xfId="0" applyFont="1" applyBorder="1" applyAlignment="1">
      <alignment horizontal="centerContinuous" vertical="center"/>
    </xf>
    <xf numFmtId="0" fontId="25" fillId="0" borderId="77" xfId="0" applyFont="1" applyBorder="1" applyAlignment="1">
      <alignment horizontal="centerContinuous" vertical="center"/>
    </xf>
    <xf numFmtId="0" fontId="20" fillId="0" borderId="66" xfId="0" applyFont="1" applyBorder="1" applyAlignment="1">
      <alignment horizontal="centerContinuous" vertical="center"/>
    </xf>
    <xf numFmtId="0" fontId="20" fillId="0" borderId="84" xfId="0" applyFont="1" applyBorder="1" applyAlignment="1">
      <alignment vertical="center"/>
    </xf>
    <xf numFmtId="0" fontId="25" fillId="0" borderId="0" xfId="0" applyFont="1" applyBorder="1" applyAlignment="1">
      <alignment horizontal="centerContinuous" vertical="center"/>
    </xf>
    <xf numFmtId="0" fontId="25" fillId="0" borderId="26" xfId="0" applyFont="1" applyBorder="1" applyAlignment="1">
      <alignment horizontal="centerContinuous" vertical="center"/>
    </xf>
    <xf numFmtId="0" fontId="25" fillId="0" borderId="49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2" fillId="0" borderId="84" xfId="0" applyFont="1" applyBorder="1" applyAlignment="1">
      <alignment horizontal="centerContinuous" vertical="center"/>
    </xf>
    <xf numFmtId="0" fontId="22" fillId="0" borderId="85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0" fontId="22" fillId="0" borderId="85" xfId="0" applyFont="1" applyBorder="1" applyAlignment="1">
      <alignment horizontal="centerContinuous" vertical="center"/>
    </xf>
    <xf numFmtId="0" fontId="22" fillId="0" borderId="85" xfId="0" applyFont="1" applyBorder="1" applyAlignment="1">
      <alignment vertical="center"/>
    </xf>
    <xf numFmtId="0" fontId="22" fillId="0" borderId="44" xfId="0" applyFont="1" applyBorder="1" applyAlignment="1">
      <alignment horizontal="centerContinuous" vertical="center"/>
    </xf>
    <xf numFmtId="1" fontId="23" fillId="15" borderId="86" xfId="0" applyNumberFormat="1" applyFont="1" applyFill="1" applyBorder="1" applyAlignment="1">
      <alignment horizontal="center" vertical="center"/>
    </xf>
    <xf numFmtId="0" fontId="22" fillId="15" borderId="87" xfId="0" applyFont="1" applyFill="1" applyBorder="1" applyAlignment="1">
      <alignment vertical="center"/>
    </xf>
    <xf numFmtId="4" fontId="23" fillId="15" borderId="87" xfId="0" applyNumberFormat="1" applyFont="1" applyFill="1" applyBorder="1" applyAlignment="1">
      <alignment vertical="center"/>
    </xf>
    <xf numFmtId="4" fontId="23" fillId="15" borderId="88" xfId="0" applyNumberFormat="1" applyFont="1" applyFill="1" applyBorder="1" applyAlignment="1">
      <alignment vertical="center"/>
    </xf>
    <xf numFmtId="4" fontId="22" fillId="10" borderId="87" xfId="0" applyNumberFormat="1" applyFont="1" applyFill="1" applyBorder="1" applyAlignment="1">
      <alignment vertical="center"/>
    </xf>
    <xf numFmtId="4" fontId="22" fillId="10" borderId="88" xfId="0" applyNumberFormat="1" applyFont="1" applyFill="1" applyBorder="1" applyAlignment="1">
      <alignment vertical="center"/>
    </xf>
    <xf numFmtId="1" fontId="23" fillId="19" borderId="89" xfId="0" applyNumberFormat="1" applyFont="1" applyFill="1" applyBorder="1" applyAlignment="1">
      <alignment vertical="center"/>
    </xf>
    <xf numFmtId="0" fontId="22" fillId="19" borderId="90" xfId="0" applyFont="1" applyFill="1" applyBorder="1" applyAlignment="1">
      <alignment vertical="center"/>
    </xf>
    <xf numFmtId="0" fontId="0" fillId="19" borderId="90" xfId="0" applyFill="1" applyBorder="1" applyAlignment="1">
      <alignment vertical="center"/>
    </xf>
    <xf numFmtId="1" fontId="23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vertical="center"/>
    </xf>
    <xf numFmtId="4" fontId="23" fillId="0" borderId="36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4" fontId="22" fillId="0" borderId="36" xfId="0" applyNumberFormat="1" applyFont="1" applyFill="1" applyBorder="1" applyAlignment="1">
      <alignment vertical="center"/>
    </xf>
    <xf numFmtId="0" fontId="22" fillId="0" borderId="91" xfId="0" applyFont="1" applyBorder="1" applyAlignment="1">
      <alignment horizontal="centerContinuous" vertical="center"/>
    </xf>
    <xf numFmtId="0" fontId="22" fillId="0" borderId="92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2" fillId="0" borderId="92" xfId="0" applyFont="1" applyBorder="1" applyAlignment="1">
      <alignment horizontal="centerContinuous" vertical="center"/>
    </xf>
    <xf numFmtId="0" fontId="22" fillId="0" borderId="92" xfId="0" applyFont="1" applyBorder="1" applyAlignment="1">
      <alignment vertical="center"/>
    </xf>
    <xf numFmtId="0" fontId="22" fillId="0" borderId="16" xfId="0" applyFont="1" applyBorder="1" applyAlignment="1">
      <alignment horizontal="centerContinuous" vertical="center"/>
    </xf>
    <xf numFmtId="1" fontId="23" fillId="11" borderId="93" xfId="0" applyNumberFormat="1" applyFont="1" applyFill="1" applyBorder="1" applyAlignment="1">
      <alignment horizontal="center" vertical="center"/>
    </xf>
    <xf numFmtId="0" fontId="22" fillId="11" borderId="62" xfId="0" applyFont="1" applyFill="1" applyBorder="1" applyAlignment="1">
      <alignment vertical="center"/>
    </xf>
    <xf numFmtId="4" fontId="23" fillId="11" borderId="62" xfId="0" applyNumberFormat="1" applyFont="1" applyFill="1" applyBorder="1" applyAlignment="1">
      <alignment vertical="center"/>
    </xf>
    <xf numFmtId="4" fontId="23" fillId="11" borderId="77" xfId="0" applyNumberFormat="1" applyFont="1" applyFill="1" applyBorder="1" applyAlignment="1">
      <alignment vertical="center"/>
    </xf>
    <xf numFmtId="4" fontId="22" fillId="24" borderId="62" xfId="0" applyNumberFormat="1" applyFont="1" applyFill="1" applyBorder="1" applyAlignment="1">
      <alignment vertical="center"/>
    </xf>
    <xf numFmtId="4" fontId="22" fillId="24" borderId="77" xfId="0" applyNumberFormat="1" applyFont="1" applyFill="1" applyBorder="1" applyAlignment="1">
      <alignment vertical="center"/>
    </xf>
    <xf numFmtId="1" fontId="23" fillId="0" borderId="94" xfId="0" applyNumberFormat="1" applyFont="1" applyBorder="1" applyAlignment="1">
      <alignment horizontal="center" vertical="center"/>
    </xf>
    <xf numFmtId="4" fontId="23" fillId="0" borderId="78" xfId="0" applyNumberFormat="1" applyFont="1" applyBorder="1" applyAlignment="1">
      <alignment vertical="center"/>
    </xf>
    <xf numFmtId="4" fontId="23" fillId="0" borderId="95" xfId="0" applyNumberFormat="1" applyFont="1" applyBorder="1" applyAlignment="1">
      <alignment vertical="center"/>
    </xf>
    <xf numFmtId="4" fontId="22" fillId="0" borderId="78" xfId="0" applyNumberFormat="1" applyFont="1" applyBorder="1" applyAlignment="1">
      <alignment vertical="center"/>
    </xf>
    <xf numFmtId="4" fontId="22" fillId="0" borderId="95" xfId="0" applyNumberFormat="1" applyFont="1" applyBorder="1" applyAlignment="1">
      <alignment vertical="center"/>
    </xf>
    <xf numFmtId="1" fontId="23" fillId="0" borderId="96" xfId="0" applyNumberFormat="1" applyFont="1" applyBorder="1" applyAlignment="1">
      <alignment horizontal="center" vertical="center"/>
    </xf>
    <xf numFmtId="4" fontId="23" fillId="0" borderId="85" xfId="0" applyNumberFormat="1" applyFont="1" applyBorder="1" applyAlignment="1">
      <alignment vertical="center"/>
    </xf>
    <xf numFmtId="4" fontId="23" fillId="0" borderId="44" xfId="0" applyNumberFormat="1" applyFont="1" applyBorder="1" applyAlignment="1">
      <alignment vertical="center"/>
    </xf>
    <xf numFmtId="4" fontId="22" fillId="0" borderId="85" xfId="0" applyNumberFormat="1" applyFont="1" applyBorder="1" applyAlignment="1">
      <alignment vertical="center"/>
    </xf>
    <xf numFmtId="4" fontId="22" fillId="0" borderId="44" xfId="0" applyNumberFormat="1" applyFont="1" applyBorder="1" applyAlignment="1">
      <alignment vertical="center"/>
    </xf>
    <xf numFmtId="0" fontId="22" fillId="0" borderId="97" xfId="0" applyFont="1" applyBorder="1" applyAlignment="1">
      <alignment vertical="center"/>
    </xf>
    <xf numFmtId="4" fontId="23" fillId="0" borderId="97" xfId="0" applyNumberFormat="1" applyFont="1" applyBorder="1" applyAlignment="1">
      <alignment vertical="center"/>
    </xf>
    <xf numFmtId="4" fontId="23" fillId="0" borderId="98" xfId="0" applyNumberFormat="1" applyFont="1" applyBorder="1" applyAlignment="1">
      <alignment vertical="center"/>
    </xf>
    <xf numFmtId="0" fontId="22" fillId="0" borderId="99" xfId="0" applyFont="1" applyBorder="1" applyAlignment="1">
      <alignment vertical="center"/>
    </xf>
    <xf numFmtId="4" fontId="22" fillId="0" borderId="97" xfId="0" applyNumberFormat="1" applyFont="1" applyBorder="1" applyAlignment="1">
      <alignment vertical="center"/>
    </xf>
    <xf numFmtId="4" fontId="22" fillId="0" borderId="98" xfId="0" applyNumberFormat="1" applyFont="1" applyBorder="1" applyAlignment="1">
      <alignment vertical="center"/>
    </xf>
    <xf numFmtId="1" fontId="23" fillId="7" borderId="89" xfId="0" applyNumberFormat="1" applyFont="1" applyFill="1" applyBorder="1" applyAlignment="1">
      <alignment vertical="center"/>
    </xf>
    <xf numFmtId="0" fontId="22" fillId="7" borderId="90" xfId="0" applyFont="1" applyFill="1" applyBorder="1" applyAlignment="1">
      <alignment vertical="center"/>
    </xf>
    <xf numFmtId="4" fontId="23" fillId="7" borderId="100" xfId="0" applyNumberFormat="1" applyFont="1" applyFill="1" applyBorder="1" applyAlignment="1">
      <alignment vertical="center"/>
    </xf>
    <xf numFmtId="4" fontId="23" fillId="7" borderId="101" xfId="0" applyNumberFormat="1" applyFont="1" applyFill="1" applyBorder="1" applyAlignment="1">
      <alignment vertical="center"/>
    </xf>
    <xf numFmtId="0" fontId="22" fillId="0" borderId="89" xfId="0" applyFont="1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4" fontId="22" fillId="0" borderId="100" xfId="0" applyNumberFormat="1" applyFont="1" applyFill="1" applyBorder="1" applyAlignment="1">
      <alignment vertical="center"/>
    </xf>
    <xf numFmtId="4" fontId="22" fillId="0" borderId="101" xfId="0" applyNumberFormat="1" applyFont="1" applyFill="1" applyBorder="1" applyAlignment="1">
      <alignment vertical="center"/>
    </xf>
    <xf numFmtId="1" fontId="23" fillId="19" borderId="59" xfId="0" applyNumberFormat="1" applyFont="1" applyFill="1" applyBorder="1" applyAlignment="1">
      <alignment vertical="center"/>
    </xf>
    <xf numFmtId="0" fontId="22" fillId="19" borderId="60" xfId="0" applyFont="1" applyFill="1" applyBorder="1" applyAlignment="1">
      <alignment vertical="center"/>
    </xf>
    <xf numFmtId="0" fontId="22" fillId="19" borderId="18" xfId="0" applyFont="1" applyFill="1" applyBorder="1" applyAlignment="1">
      <alignment vertical="center"/>
    </xf>
    <xf numFmtId="0" fontId="0" fillId="19" borderId="36" xfId="0" applyFill="1" applyBorder="1" applyAlignment="1">
      <alignment vertical="center"/>
    </xf>
    <xf numFmtId="1" fontId="23" fillId="0" borderId="102" xfId="0" applyNumberFormat="1" applyFont="1" applyFill="1" applyBorder="1" applyAlignment="1">
      <alignment vertical="center"/>
    </xf>
    <xf numFmtId="0" fontId="22" fillId="0" borderId="102" xfId="0" applyFont="1" applyFill="1" applyBorder="1" applyAlignment="1">
      <alignment vertical="center"/>
    </xf>
    <xf numFmtId="4" fontId="23" fillId="0" borderId="102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22" fillId="0" borderId="102" xfId="0" applyNumberFormat="1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1" fontId="23" fillId="7" borderId="59" xfId="0" applyNumberFormat="1" applyFont="1" applyFill="1" applyBorder="1" applyAlignment="1">
      <alignment vertical="center"/>
    </xf>
    <xf numFmtId="0" fontId="22" fillId="7" borderId="60" xfId="0" applyFont="1" applyFill="1" applyBorder="1" applyAlignment="1">
      <alignment vertical="center"/>
    </xf>
    <xf numFmtId="4" fontId="23" fillId="7" borderId="103" xfId="0" applyNumberFormat="1" applyFont="1" applyFill="1" applyBorder="1" applyAlignment="1">
      <alignment vertical="center"/>
    </xf>
    <xf numFmtId="4" fontId="23" fillId="7" borderId="104" xfId="0" applyNumberFormat="1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4" fontId="22" fillId="0" borderId="103" xfId="0" applyNumberFormat="1" applyFont="1" applyFill="1" applyBorder="1" applyAlignment="1">
      <alignment vertical="center"/>
    </xf>
    <xf numFmtId="4" fontId="22" fillId="0" borderId="104" xfId="0" applyNumberFormat="1" applyFont="1" applyFill="1" applyBorder="1" applyAlignment="1">
      <alignment vertical="center"/>
    </xf>
    <xf numFmtId="1" fontId="23" fillId="17" borderId="59" xfId="0" applyNumberFormat="1" applyFont="1" applyFill="1" applyBorder="1" applyAlignment="1">
      <alignment vertical="center"/>
    </xf>
    <xf numFmtId="0" fontId="22" fillId="17" borderId="60" xfId="0" applyFont="1" applyFill="1" applyBorder="1" applyAlignment="1">
      <alignment vertical="center"/>
    </xf>
    <xf numFmtId="0" fontId="22" fillId="4" borderId="60" xfId="0" applyFont="1" applyFill="1" applyBorder="1" applyAlignment="1">
      <alignment vertical="center"/>
    </xf>
    <xf numFmtId="0" fontId="0" fillId="4" borderId="60" xfId="0" applyFill="1" applyBorder="1" applyAlignment="1">
      <alignment vertical="center"/>
    </xf>
    <xf numFmtId="1" fontId="22" fillId="0" borderId="102" xfId="0" applyNumberFormat="1" applyFont="1" applyBorder="1" applyAlignment="1">
      <alignment vertical="center"/>
    </xf>
    <xf numFmtId="0" fontId="22" fillId="0" borderId="102" xfId="0" applyFont="1" applyBorder="1" applyAlignment="1">
      <alignment vertical="center"/>
    </xf>
    <xf numFmtId="4" fontId="23" fillId="0" borderId="102" xfId="0" applyNumberFormat="1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" fontId="22" fillId="0" borderId="102" xfId="0" applyNumberFormat="1" applyFont="1" applyBorder="1" applyAlignment="1">
      <alignment vertical="center"/>
    </xf>
    <xf numFmtId="0" fontId="22" fillId="0" borderId="105" xfId="0" applyFont="1" applyBorder="1" applyAlignment="1">
      <alignment vertical="center"/>
    </xf>
    <xf numFmtId="4" fontId="0" fillId="0" borderId="106" xfId="0" applyNumberFormat="1" applyBorder="1" applyAlignment="1">
      <alignment vertical="center"/>
    </xf>
    <xf numFmtId="0" fontId="22" fillId="0" borderId="43" xfId="0" applyFont="1" applyBorder="1" applyAlignment="1">
      <alignment vertical="center"/>
    </xf>
    <xf numFmtId="4" fontId="0" fillId="0" borderId="44" xfId="0" applyNumberFormat="1" applyBorder="1" applyAlignment="1">
      <alignment vertical="center"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20" fillId="0" borderId="44" xfId="0" applyFont="1" applyBorder="1" applyAlignment="1">
      <alignment horizontal="right" vertical="center"/>
    </xf>
    <xf numFmtId="0" fontId="16" fillId="0" borderId="4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44" xfId="0" applyFont="1" applyFill="1" applyBorder="1" applyAlignment="1">
      <alignment vertical="center"/>
    </xf>
    <xf numFmtId="0" fontId="22" fillId="0" borderId="107" xfId="0" applyFont="1" applyBorder="1" applyAlignment="1">
      <alignment vertical="center"/>
    </xf>
    <xf numFmtId="0" fontId="14" fillId="0" borderId="98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4" fontId="14" fillId="0" borderId="0" xfId="0" applyNumberFormat="1" applyFont="1" applyBorder="1" applyAlignment="1">
      <alignment horizontal="right" vertical="center"/>
    </xf>
    <xf numFmtId="14" fontId="14" fillId="0" borderId="44" xfId="0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4" fontId="29" fillId="0" borderId="106" xfId="0" applyNumberFormat="1" applyFont="1" applyBorder="1" applyAlignment="1">
      <alignment vertical="center"/>
    </xf>
    <xf numFmtId="4" fontId="29" fillId="0" borderId="44" xfId="0" applyNumberFormat="1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4" xfId="0" applyFont="1" applyBorder="1" applyAlignment="1">
      <alignment horizontal="right" vertical="center"/>
    </xf>
    <xf numFmtId="0" fontId="22" fillId="0" borderId="4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2" fillId="0" borderId="68" xfId="0" applyFont="1" applyFill="1" applyBorder="1" applyAlignment="1">
      <alignment vertical="center"/>
    </xf>
    <xf numFmtId="0" fontId="22" fillId="0" borderId="69" xfId="0" applyFont="1" applyFill="1" applyBorder="1" applyAlignment="1">
      <alignment vertical="center"/>
    </xf>
    <xf numFmtId="0" fontId="22" fillId="0" borderId="95" xfId="0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1" fontId="22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0" fontId="6" fillId="17" borderId="105" xfId="0" applyFont="1" applyFill="1" applyBorder="1" applyAlignment="1">
      <alignment horizontal="centerContinuous"/>
    </xf>
    <xf numFmtId="0" fontId="6" fillId="17" borderId="102" xfId="0" applyFont="1" applyFill="1" applyBorder="1" applyAlignment="1">
      <alignment horizontal="centerContinuous"/>
    </xf>
    <xf numFmtId="0" fontId="7" fillId="17" borderId="102" xfId="0" applyFont="1" applyFill="1" applyBorder="1" applyAlignment="1">
      <alignment horizontal="centerContinuous"/>
    </xf>
    <xf numFmtId="0" fontId="13" fillId="17" borderId="106" xfId="0" applyFont="1" applyFill="1" applyBorder="1" applyAlignment="1">
      <alignment horizontal="centerContinuous"/>
    </xf>
    <xf numFmtId="0" fontId="0" fillId="17" borderId="18" xfId="0" applyFill="1" applyBorder="1" applyAlignment="1">
      <alignment/>
    </xf>
    <xf numFmtId="0" fontId="0" fillId="17" borderId="36" xfId="0" applyFill="1" applyBorder="1" applyAlignment="1">
      <alignment/>
    </xf>
    <xf numFmtId="0" fontId="32" fillId="17" borderId="16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3" fillId="0" borderId="102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0" fillId="0" borderId="36" xfId="0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105" xfId="0" applyBorder="1" applyAlignment="1">
      <alignment/>
    </xf>
    <xf numFmtId="0" fontId="0" fillId="0" borderId="102" xfId="0" applyBorder="1" applyAlignment="1">
      <alignment/>
    </xf>
    <xf numFmtId="0" fontId="12" fillId="0" borderId="102" xfId="0" applyFont="1" applyBorder="1" applyAlignment="1">
      <alignment/>
    </xf>
    <xf numFmtId="0" fontId="12" fillId="0" borderId="106" xfId="0" applyFon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99" xfId="0" applyBorder="1" applyAlignment="1">
      <alignment/>
    </xf>
    <xf numFmtId="0" fontId="0" fillId="0" borderId="107" xfId="0" applyBorder="1" applyAlignment="1">
      <alignment/>
    </xf>
    <xf numFmtId="0" fontId="0" fillId="0" borderId="107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9" xfId="0" applyBorder="1" applyAlignment="1">
      <alignment/>
    </xf>
    <xf numFmtId="0" fontId="0" fillId="0" borderId="7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107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29" xfId="0" applyBorder="1" applyAlignment="1">
      <alignment/>
    </xf>
    <xf numFmtId="3" fontId="0" fillId="0" borderId="107" xfId="0" applyNumberFormat="1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92" xfId="0" applyBorder="1" applyAlignment="1">
      <alignment/>
    </xf>
    <xf numFmtId="0" fontId="0" fillId="0" borderId="16" xfId="0" applyBorder="1" applyAlignment="1">
      <alignment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109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0" xfId="0" applyBorder="1" applyAlignment="1">
      <alignment horizontal="left"/>
    </xf>
    <xf numFmtId="0" fontId="1" fillId="17" borderId="61" xfId="0" applyFont="1" applyFill="1" applyBorder="1" applyAlignment="1">
      <alignment/>
    </xf>
    <xf numFmtId="0" fontId="1" fillId="17" borderId="66" xfId="0" applyFont="1" applyFill="1" applyBorder="1" applyAlignment="1">
      <alignment/>
    </xf>
    <xf numFmtId="0" fontId="0" fillId="17" borderId="66" xfId="0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Continuous"/>
    </xf>
    <xf numFmtId="0" fontId="1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1" fillId="0" borderId="111" xfId="0" applyFont="1" applyFill="1" applyBorder="1" applyAlignment="1">
      <alignment horizontal="center"/>
    </xf>
    <xf numFmtId="49" fontId="0" fillId="0" borderId="111" xfId="0" applyNumberForma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49" fontId="1" fillId="0" borderId="113" xfId="0" applyNumberFormat="1" applyFont="1" applyFill="1" applyBorder="1" applyAlignment="1">
      <alignment horizontal="center"/>
    </xf>
    <xf numFmtId="14" fontId="0" fillId="0" borderId="113" xfId="0" applyNumberFormat="1" applyFill="1" applyBorder="1" applyAlignment="1">
      <alignment horizontal="centerContinuous"/>
    </xf>
    <xf numFmtId="0" fontId="1" fillId="0" borderId="81" xfId="0" applyFont="1" applyFill="1" applyBorder="1" applyAlignment="1">
      <alignment/>
    </xf>
    <xf numFmtId="0" fontId="1" fillId="0" borderId="63" xfId="0" applyFont="1" applyFill="1" applyBorder="1" applyAlignment="1">
      <alignment horizontal="center"/>
    </xf>
    <xf numFmtId="0" fontId="1" fillId="0" borderId="80" xfId="0" applyFont="1" applyFill="1" applyBorder="1" applyAlignment="1">
      <alignment/>
    </xf>
    <xf numFmtId="0" fontId="0" fillId="0" borderId="114" xfId="0" applyFill="1" applyBorder="1" applyAlignment="1">
      <alignment horizontal="center"/>
    </xf>
    <xf numFmtId="0" fontId="11" fillId="0" borderId="43" xfId="0" applyFont="1" applyFill="1" applyBorder="1" applyAlignment="1">
      <alignment horizontal="left"/>
    </xf>
    <xf numFmtId="0" fontId="0" fillId="0" borderId="85" xfId="0" applyBorder="1" applyAlignment="1">
      <alignment horizontal="left"/>
    </xf>
    <xf numFmtId="4" fontId="35" fillId="17" borderId="115" xfId="0" applyNumberFormat="1" applyFont="1" applyFill="1" applyBorder="1" applyAlignment="1">
      <alignment/>
    </xf>
    <xf numFmtId="4" fontId="35" fillId="17" borderId="21" xfId="0" applyNumberFormat="1" applyFont="1" applyFill="1" applyBorder="1" applyAlignment="1">
      <alignment/>
    </xf>
    <xf numFmtId="4" fontId="35" fillId="17" borderId="115" xfId="0" applyNumberFormat="1" applyFont="1" applyFill="1" applyBorder="1" applyAlignment="1">
      <alignment/>
    </xf>
    <xf numFmtId="4" fontId="35" fillId="17" borderId="106" xfId="0" applyNumberFormat="1" applyFont="1" applyFill="1" applyBorder="1" applyAlignment="1">
      <alignment/>
    </xf>
    <xf numFmtId="4" fontId="36" fillId="17" borderId="113" xfId="0" applyNumberFormat="1" applyFont="1" applyFill="1" applyBorder="1" applyAlignment="1">
      <alignment/>
    </xf>
    <xf numFmtId="0" fontId="36" fillId="17" borderId="72" xfId="0" applyFont="1" applyFill="1" applyBorder="1" applyAlignment="1">
      <alignment/>
    </xf>
    <xf numFmtId="4" fontId="36" fillId="17" borderId="92" xfId="0" applyNumberFormat="1" applyFont="1" applyFill="1" applyBorder="1" applyAlignment="1">
      <alignment/>
    </xf>
    <xf numFmtId="4" fontId="36" fillId="17" borderId="72" xfId="0" applyNumberFormat="1" applyFont="1" applyFill="1" applyBorder="1" applyAlignment="1">
      <alignment/>
    </xf>
    <xf numFmtId="4" fontId="36" fillId="17" borderId="16" xfId="0" applyNumberFormat="1" applyFont="1" applyFill="1" applyBorder="1" applyAlignment="1">
      <alignment/>
    </xf>
    <xf numFmtId="0" fontId="0" fillId="0" borderId="85" xfId="0" applyFont="1" applyFill="1" applyBorder="1" applyAlignment="1">
      <alignment horizontal="right"/>
    </xf>
    <xf numFmtId="4" fontId="32" fillId="7" borderId="20" xfId="0" applyNumberFormat="1" applyFont="1" applyFill="1" applyBorder="1" applyAlignment="1">
      <alignment/>
    </xf>
    <xf numFmtId="4" fontId="32" fillId="7" borderId="21" xfId="0" applyNumberFormat="1" applyFont="1" applyFill="1" applyBorder="1" applyAlignment="1">
      <alignment/>
    </xf>
    <xf numFmtId="4" fontId="32" fillId="0" borderId="85" xfId="0" applyNumberFormat="1" applyFont="1" applyFill="1" applyBorder="1" applyAlignment="1">
      <alignment/>
    </xf>
    <xf numFmtId="4" fontId="32" fillId="0" borderId="116" xfId="0" applyNumberFormat="1" applyFont="1" applyFill="1" applyBorder="1" applyAlignment="1">
      <alignment/>
    </xf>
    <xf numFmtId="4" fontId="32" fillId="7" borderId="116" xfId="0" applyNumberFormat="1" applyFont="1" applyFill="1" applyBorder="1" applyAlignment="1">
      <alignment/>
    </xf>
    <xf numFmtId="4" fontId="32" fillId="7" borderId="111" xfId="0" applyNumberFormat="1" applyFont="1" applyFill="1" applyBorder="1" applyAlignment="1">
      <alignment/>
    </xf>
    <xf numFmtId="4" fontId="32" fillId="7" borderId="7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32" fillId="7" borderId="23" xfId="0" applyNumberFormat="1" applyFont="1" applyFill="1" applyBorder="1" applyAlignment="1">
      <alignment/>
    </xf>
    <xf numFmtId="4" fontId="32" fillId="0" borderId="117" xfId="0" applyNumberFormat="1" applyFont="1" applyFill="1" applyBorder="1" applyAlignment="1">
      <alignment/>
    </xf>
    <xf numFmtId="4" fontId="32" fillId="0" borderId="23" xfId="0" applyNumberFormat="1" applyFont="1" applyFill="1" applyBorder="1" applyAlignment="1">
      <alignment/>
    </xf>
    <xf numFmtId="4" fontId="32" fillId="7" borderId="23" xfId="0" applyNumberFormat="1" applyFont="1" applyFill="1" applyBorder="1" applyAlignment="1">
      <alignment/>
    </xf>
    <xf numFmtId="4" fontId="32" fillId="7" borderId="26" xfId="0" applyNumberFormat="1" applyFont="1" applyFill="1" applyBorder="1" applyAlignment="1">
      <alignment/>
    </xf>
    <xf numFmtId="4" fontId="32" fillId="7" borderId="7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85" xfId="0" applyFill="1" applyBorder="1" applyAlignment="1">
      <alignment horizontal="right"/>
    </xf>
    <xf numFmtId="4" fontId="32" fillId="7" borderId="28" xfId="0" applyNumberFormat="1" applyFont="1" applyFill="1" applyBorder="1" applyAlignment="1">
      <alignment/>
    </xf>
    <xf numFmtId="4" fontId="32" fillId="0" borderId="97" xfId="0" applyNumberFormat="1" applyFont="1" applyFill="1" applyBorder="1" applyAlignment="1">
      <alignment/>
    </xf>
    <xf numFmtId="4" fontId="32" fillId="0" borderId="28" xfId="0" applyNumberFormat="1" applyFont="1" applyFill="1" applyBorder="1" applyAlignment="1">
      <alignment/>
    </xf>
    <xf numFmtId="4" fontId="32" fillId="7" borderId="28" xfId="0" applyNumberFormat="1" applyFont="1" applyFill="1" applyBorder="1" applyAlignment="1">
      <alignment/>
    </xf>
    <xf numFmtId="4" fontId="32" fillId="7" borderId="29" xfId="0" applyNumberFormat="1" applyFont="1" applyFill="1" applyBorder="1" applyAlignment="1">
      <alignment/>
    </xf>
    <xf numFmtId="4" fontId="32" fillId="7" borderId="110" xfId="0" applyNumberFormat="1" applyFont="1" applyFill="1" applyBorder="1" applyAlignment="1">
      <alignment/>
    </xf>
    <xf numFmtId="0" fontId="0" fillId="0" borderId="68" xfId="0" applyFill="1" applyBorder="1" applyAlignment="1">
      <alignment/>
    </xf>
    <xf numFmtId="0" fontId="0" fillId="0" borderId="78" xfId="0" applyFill="1" applyBorder="1" applyAlignment="1">
      <alignment/>
    </xf>
    <xf numFmtId="4" fontId="14" fillId="0" borderId="112" xfId="0" applyNumberFormat="1" applyFont="1" applyFill="1" applyBorder="1" applyAlignment="1">
      <alignment/>
    </xf>
    <xf numFmtId="4" fontId="14" fillId="0" borderId="24" xfId="0" applyNumberFormat="1" applyFont="1" applyFill="1" applyBorder="1" applyAlignment="1">
      <alignment/>
    </xf>
    <xf numFmtId="4" fontId="14" fillId="0" borderId="78" xfId="0" applyNumberFormat="1" applyFont="1" applyFill="1" applyBorder="1" applyAlignment="1">
      <alignment/>
    </xf>
    <xf numFmtId="4" fontId="14" fillId="0" borderId="24" xfId="0" applyNumberFormat="1" applyFont="1" applyFill="1" applyBorder="1" applyAlignment="1">
      <alignment/>
    </xf>
    <xf numFmtId="0" fontId="14" fillId="0" borderId="112" xfId="0" applyFont="1" applyFill="1" applyBorder="1" applyAlignment="1">
      <alignment/>
    </xf>
    <xf numFmtId="0" fontId="14" fillId="0" borderId="71" xfId="0" applyFont="1" applyFill="1" applyBorder="1" applyAlignment="1">
      <alignment/>
    </xf>
    <xf numFmtId="49" fontId="2" fillId="0" borderId="99" xfId="0" applyNumberFormat="1" applyFont="1" applyFill="1" applyBorder="1" applyAlignment="1">
      <alignment horizontal="left"/>
    </xf>
    <xf numFmtId="0" fontId="2" fillId="0" borderId="107" xfId="0" applyFont="1" applyFill="1" applyBorder="1" applyAlignment="1">
      <alignment horizontal="right"/>
    </xf>
    <xf numFmtId="4" fontId="37" fillId="0" borderId="107" xfId="0" applyNumberFormat="1" applyFont="1" applyFill="1" applyBorder="1" applyAlignment="1">
      <alignment/>
    </xf>
    <xf numFmtId="0" fontId="37" fillId="0" borderId="107" xfId="0" applyFont="1" applyFill="1" applyBorder="1" applyAlignment="1">
      <alignment/>
    </xf>
    <xf numFmtId="4" fontId="37" fillId="0" borderId="98" xfId="0" applyNumberFormat="1" applyFont="1" applyFill="1" applyBorder="1" applyAlignment="1">
      <alignment/>
    </xf>
    <xf numFmtId="49" fontId="0" fillId="0" borderId="43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6" xfId="0" applyFont="1" applyFill="1" applyBorder="1" applyAlignment="1">
      <alignment horizontal="left" wrapText="1"/>
    </xf>
    <xf numFmtId="4" fontId="35" fillId="17" borderId="21" xfId="0" applyNumberFormat="1" applyFont="1" applyFill="1" applyBorder="1" applyAlignment="1">
      <alignment horizontal="right" wrapText="1"/>
    </xf>
    <xf numFmtId="4" fontId="35" fillId="17" borderId="118" xfId="0" applyNumberFormat="1" applyFont="1" applyFill="1" applyBorder="1" applyAlignment="1">
      <alignment horizontal="right" wrapText="1"/>
    </xf>
    <xf numFmtId="0" fontId="0" fillId="0" borderId="116" xfId="0" applyFill="1" applyBorder="1" applyAlignment="1">
      <alignment horizontal="left"/>
    </xf>
    <xf numFmtId="0" fontId="32" fillId="17" borderId="72" xfId="0" applyFont="1" applyFill="1" applyBorder="1" applyAlignment="1">
      <alignment horizontal="left"/>
    </xf>
    <xf numFmtId="4" fontId="32" fillId="17" borderId="72" xfId="0" applyNumberFormat="1" applyFont="1" applyFill="1" applyBorder="1" applyAlignment="1">
      <alignment/>
    </xf>
    <xf numFmtId="4" fontId="32" fillId="17" borderId="113" xfId="0" applyNumberFormat="1" applyFont="1" applyFill="1" applyBorder="1" applyAlignment="1">
      <alignment/>
    </xf>
    <xf numFmtId="4" fontId="32" fillId="17" borderId="73" xfId="0" applyNumberFormat="1" applyFont="1" applyFill="1" applyBorder="1" applyAlignment="1">
      <alignment/>
    </xf>
    <xf numFmtId="0" fontId="0" fillId="0" borderId="116" xfId="0" applyFont="1" applyFill="1" applyBorder="1" applyAlignment="1">
      <alignment horizontal="right"/>
    </xf>
    <xf numFmtId="4" fontId="32" fillId="0" borderId="116" xfId="0" applyNumberFormat="1" applyFont="1" applyFill="1" applyBorder="1" applyAlignment="1">
      <alignment/>
    </xf>
    <xf numFmtId="4" fontId="32" fillId="0" borderId="24" xfId="0" applyNumberFormat="1" applyFont="1" applyFill="1" applyBorder="1" applyAlignment="1">
      <alignment/>
    </xf>
    <xf numFmtId="4" fontId="32" fillId="0" borderId="112" xfId="0" applyNumberFormat="1" applyFont="1" applyFill="1" applyBorder="1" applyAlignment="1">
      <alignment/>
    </xf>
    <xf numFmtId="4" fontId="32" fillId="0" borderId="71" xfId="0" applyNumberFormat="1" applyFont="1" applyFill="1" applyBorder="1" applyAlignment="1">
      <alignment/>
    </xf>
    <xf numFmtId="4" fontId="0" fillId="0" borderId="43" xfId="0" applyNumberFormat="1" applyFont="1" applyBorder="1" applyAlignment="1">
      <alignment/>
    </xf>
    <xf numFmtId="0" fontId="0" fillId="0" borderId="85" xfId="0" applyBorder="1" applyAlignment="1">
      <alignment/>
    </xf>
    <xf numFmtId="4" fontId="32" fillId="0" borderId="23" xfId="0" applyNumberFormat="1" applyFont="1" applyFill="1" applyBorder="1" applyAlignment="1">
      <alignment/>
    </xf>
    <xf numFmtId="4" fontId="32" fillId="0" borderId="26" xfId="0" applyNumberFormat="1" applyFont="1" applyFill="1" applyBorder="1" applyAlignment="1">
      <alignment/>
    </xf>
    <xf numFmtId="4" fontId="32" fillId="0" borderId="70" xfId="0" applyNumberFormat="1" applyFont="1" applyFill="1" applyBorder="1" applyAlignment="1">
      <alignment/>
    </xf>
    <xf numFmtId="4" fontId="32" fillId="0" borderId="43" xfId="0" applyNumberFormat="1" applyFont="1" applyBorder="1" applyAlignment="1">
      <alignment/>
    </xf>
    <xf numFmtId="0" fontId="0" fillId="0" borderId="116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17" borderId="59" xfId="0" applyFont="1" applyFill="1" applyBorder="1" applyAlignment="1">
      <alignment horizontal="left"/>
    </xf>
    <xf numFmtId="0" fontId="1" fillId="17" borderId="60" xfId="0" applyFont="1" applyFill="1" applyBorder="1" applyAlignment="1">
      <alignment horizontal="left"/>
    </xf>
    <xf numFmtId="0" fontId="0" fillId="17" borderId="60" xfId="0" applyFill="1" applyBorder="1" applyAlignment="1">
      <alignment/>
    </xf>
    <xf numFmtId="0" fontId="0" fillId="17" borderId="75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44" xfId="0" applyFont="1" applyBorder="1" applyAlignment="1">
      <alignment/>
    </xf>
    <xf numFmtId="0" fontId="0" fillId="0" borderId="98" xfId="0" applyBorder="1" applyAlignment="1">
      <alignment/>
    </xf>
    <xf numFmtId="0" fontId="32" fillId="0" borderId="0" xfId="0" applyFont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horizontal="center"/>
      <protection/>
    </xf>
    <xf numFmtId="0" fontId="0" fillId="0" borderId="0" xfId="48">
      <alignment/>
      <protection/>
    </xf>
    <xf numFmtId="0" fontId="40" fillId="0" borderId="0" xfId="48" applyFont="1" applyAlignment="1">
      <alignment horizontal="center"/>
      <protection/>
    </xf>
    <xf numFmtId="0" fontId="14" fillId="0" borderId="33" xfId="48" applyFont="1" applyFill="1" applyBorder="1" applyAlignment="1">
      <alignment horizontal="center"/>
      <protection/>
    </xf>
    <xf numFmtId="0" fontId="14" fillId="0" borderId="12" xfId="48" applyFont="1" applyFill="1" applyBorder="1" applyAlignment="1">
      <alignment horizontal="center"/>
      <protection/>
    </xf>
    <xf numFmtId="0" fontId="14" fillId="0" borderId="0" xfId="48" applyFont="1" applyBorder="1">
      <alignment/>
      <protection/>
    </xf>
    <xf numFmtId="0" fontId="41" fillId="0" borderId="0" xfId="48" applyFont="1" applyBorder="1">
      <alignment/>
      <protection/>
    </xf>
    <xf numFmtId="0" fontId="14" fillId="0" borderId="119" xfId="48" applyFont="1" applyFill="1" applyBorder="1" applyAlignment="1">
      <alignment horizontal="center"/>
      <protection/>
    </xf>
    <xf numFmtId="0" fontId="14" fillId="0" borderId="120" xfId="48" applyFont="1" applyFill="1" applyBorder="1" applyAlignment="1">
      <alignment horizontal="center"/>
      <protection/>
    </xf>
    <xf numFmtId="0" fontId="41" fillId="0" borderId="121" xfId="48" applyFont="1" applyFill="1" applyBorder="1" applyAlignment="1">
      <alignment/>
      <protection/>
    </xf>
    <xf numFmtId="0" fontId="14" fillId="0" borderId="122" xfId="48" applyFont="1" applyFill="1" applyBorder="1" applyAlignment="1">
      <alignment horizontal="center"/>
      <protection/>
    </xf>
    <xf numFmtId="0" fontId="14" fillId="0" borderId="123" xfId="48" applyFont="1" applyFill="1" applyBorder="1" applyAlignment="1">
      <alignment horizontal="center"/>
      <protection/>
    </xf>
    <xf numFmtId="0" fontId="41" fillId="0" borderId="124" xfId="48" applyFont="1" applyFill="1" applyBorder="1" applyAlignment="1">
      <alignment horizontal="center"/>
      <protection/>
    </xf>
    <xf numFmtId="0" fontId="41" fillId="0" borderId="24" xfId="48" applyFont="1" applyFill="1" applyBorder="1" applyAlignment="1">
      <alignment horizontal="center"/>
      <protection/>
    </xf>
    <xf numFmtId="0" fontId="41" fillId="0" borderId="112" xfId="48" applyFont="1" applyFill="1" applyBorder="1" applyAlignment="1">
      <alignment horizontal="center"/>
      <protection/>
    </xf>
    <xf numFmtId="0" fontId="41" fillId="0" borderId="125" xfId="48" applyFont="1" applyFill="1" applyBorder="1" applyAlignment="1">
      <alignment horizontal="center"/>
      <protection/>
    </xf>
    <xf numFmtId="4" fontId="41" fillId="0" borderId="78" xfId="48" applyNumberFormat="1" applyFont="1" applyFill="1" applyBorder="1" applyAlignment="1">
      <alignment horizontal="center"/>
      <protection/>
    </xf>
    <xf numFmtId="4" fontId="41" fillId="0" borderId="112" xfId="48" applyNumberFormat="1" applyFont="1" applyFill="1" applyBorder="1" applyAlignment="1">
      <alignment horizontal="center"/>
      <protection/>
    </xf>
    <xf numFmtId="4" fontId="41" fillId="0" borderId="124" xfId="48" applyNumberFormat="1" applyFont="1" applyFill="1" applyBorder="1" applyAlignment="1">
      <alignment horizontal="center"/>
      <protection/>
    </xf>
    <xf numFmtId="0" fontId="14" fillId="0" borderId="19" xfId="48" applyFont="1" applyFill="1" applyBorder="1" applyAlignment="1">
      <alignment/>
      <protection/>
    </xf>
    <xf numFmtId="0" fontId="14" fillId="0" borderId="126" xfId="48" applyFont="1" applyFill="1" applyBorder="1" applyAlignment="1">
      <alignment horizontal="center"/>
      <protection/>
    </xf>
    <xf numFmtId="0" fontId="14" fillId="0" borderId="94" xfId="48" applyFont="1" applyFill="1" applyBorder="1" applyAlignment="1">
      <alignment horizontal="center"/>
      <protection/>
    </xf>
    <xf numFmtId="0" fontId="14" fillId="0" borderId="26" xfId="48" applyFont="1" applyFill="1" applyBorder="1" applyAlignment="1">
      <alignment horizontal="center"/>
      <protection/>
    </xf>
    <xf numFmtId="0" fontId="14" fillId="0" borderId="127" xfId="48" applyFont="1" applyFill="1" applyBorder="1" applyAlignment="1">
      <alignment horizontal="center"/>
      <protection/>
    </xf>
    <xf numFmtId="0" fontId="14" fillId="0" borderId="117" xfId="48" applyFont="1" applyFill="1" applyBorder="1" applyAlignment="1">
      <alignment horizontal="center"/>
      <protection/>
    </xf>
    <xf numFmtId="4" fontId="14" fillId="0" borderId="78" xfId="48" applyNumberFormat="1" applyFont="1" applyFill="1" applyBorder="1" applyAlignment="1">
      <alignment horizontal="center"/>
      <protection/>
    </xf>
    <xf numFmtId="4" fontId="14" fillId="0" borderId="112" xfId="48" applyNumberFormat="1" applyFont="1" applyFill="1" applyBorder="1" applyAlignment="1">
      <alignment horizontal="center"/>
      <protection/>
    </xf>
    <xf numFmtId="0" fontId="14" fillId="0" borderId="128" xfId="48" applyFont="1" applyFill="1" applyBorder="1" applyAlignment="1">
      <alignment/>
      <protection/>
    </xf>
    <xf numFmtId="0" fontId="14" fillId="0" borderId="129" xfId="48" applyFont="1" applyFill="1" applyBorder="1" applyAlignment="1">
      <alignment horizontal="center"/>
      <protection/>
    </xf>
    <xf numFmtId="0" fontId="14" fillId="0" borderId="130" xfId="48" applyFont="1" applyFill="1" applyBorder="1" applyAlignment="1">
      <alignment horizontal="center"/>
      <protection/>
    </xf>
    <xf numFmtId="0" fontId="14" fillId="0" borderId="81" xfId="48" applyFont="1" applyFill="1" applyBorder="1" applyAlignment="1">
      <alignment horizontal="center"/>
      <protection/>
    </xf>
    <xf numFmtId="0" fontId="41" fillId="0" borderId="131" xfId="48" applyFont="1" applyFill="1" applyBorder="1" applyAlignment="1">
      <alignment horizontal="center"/>
      <protection/>
    </xf>
    <xf numFmtId="0" fontId="14" fillId="0" borderId="80" xfId="48" applyFont="1" applyFill="1" applyBorder="1" applyAlignment="1">
      <alignment horizontal="center"/>
      <protection/>
    </xf>
    <xf numFmtId="0" fontId="41" fillId="0" borderId="14" xfId="48" applyFont="1" applyFill="1" applyBorder="1" applyAlignment="1">
      <alignment/>
      <protection/>
    </xf>
    <xf numFmtId="0" fontId="14" fillId="0" borderId="132" xfId="48" applyFont="1" applyFill="1" applyBorder="1" applyAlignment="1">
      <alignment horizontal="center"/>
      <protection/>
    </xf>
    <xf numFmtId="0" fontId="14" fillId="0" borderId="74" xfId="48" applyFont="1" applyFill="1" applyBorder="1" applyAlignment="1">
      <alignment horizontal="center"/>
      <protection/>
    </xf>
    <xf numFmtId="0" fontId="41" fillId="0" borderId="133" xfId="48" applyFont="1" applyFill="1" applyBorder="1" applyAlignment="1">
      <alignment horizontal="center"/>
      <protection/>
    </xf>
    <xf numFmtId="0" fontId="14" fillId="0" borderId="109" xfId="48" applyFont="1" applyFill="1" applyBorder="1" applyAlignment="1">
      <alignment horizontal="center"/>
      <protection/>
    </xf>
    <xf numFmtId="4" fontId="14" fillId="0" borderId="109" xfId="48" applyNumberFormat="1" applyFont="1" applyFill="1" applyBorder="1" applyAlignment="1">
      <alignment horizontal="center"/>
      <protection/>
    </xf>
    <xf numFmtId="4" fontId="14" fillId="0" borderId="74" xfId="48" applyNumberFormat="1" applyFont="1" applyFill="1" applyBorder="1" applyAlignment="1">
      <alignment horizontal="center"/>
      <protection/>
    </xf>
    <xf numFmtId="0" fontId="41" fillId="0" borderId="119" xfId="48" applyFont="1" applyFill="1" applyBorder="1" applyAlignment="1">
      <alignment/>
      <protection/>
    </xf>
    <xf numFmtId="0" fontId="14" fillId="0" borderId="93" xfId="48" applyFont="1" applyFill="1" applyBorder="1" applyAlignment="1">
      <alignment horizontal="center"/>
      <protection/>
    </xf>
    <xf numFmtId="0" fontId="14" fillId="0" borderId="76" xfId="48" applyFont="1" applyFill="1" applyBorder="1" applyAlignment="1">
      <alignment horizontal="center"/>
      <protection/>
    </xf>
    <xf numFmtId="0" fontId="14" fillId="0" borderId="134" xfId="48" applyFont="1" applyFill="1" applyBorder="1" applyAlignment="1">
      <alignment horizontal="center"/>
      <protection/>
    </xf>
    <xf numFmtId="0" fontId="14" fillId="0" borderId="135" xfId="48" applyFont="1" applyFill="1" applyBorder="1" applyAlignment="1">
      <alignment wrapText="1"/>
      <protection/>
    </xf>
    <xf numFmtId="0" fontId="14" fillId="0" borderId="129" xfId="48" applyFont="1" applyFill="1" applyBorder="1" applyAlignment="1">
      <alignment horizontal="center" wrapText="1"/>
      <protection/>
    </xf>
    <xf numFmtId="0" fontId="14" fillId="0" borderId="130" xfId="48" applyFont="1" applyFill="1" applyBorder="1" applyAlignment="1">
      <alignment horizontal="center" wrapText="1"/>
      <protection/>
    </xf>
    <xf numFmtId="0" fontId="14" fillId="0" borderId="81" xfId="48" applyFont="1" applyFill="1" applyBorder="1" applyAlignment="1">
      <alignment horizontal="center" wrapText="1"/>
      <protection/>
    </xf>
    <xf numFmtId="0" fontId="14" fillId="0" borderId="131" xfId="48" applyFont="1" applyFill="1" applyBorder="1" applyAlignment="1">
      <alignment horizontal="center" wrapText="1"/>
      <protection/>
    </xf>
    <xf numFmtId="0" fontId="14" fillId="0" borderId="136" xfId="48" applyFont="1" applyFill="1" applyBorder="1" applyAlignment="1">
      <alignment horizontal="center" wrapText="1"/>
      <protection/>
    </xf>
    <xf numFmtId="0" fontId="14" fillId="0" borderId="137" xfId="48" applyFont="1" applyFill="1" applyBorder="1" applyAlignment="1">
      <alignment horizontal="center"/>
      <protection/>
    </xf>
    <xf numFmtId="0" fontId="14" fillId="0" borderId="0" xfId="48" applyFont="1" applyBorder="1" applyAlignment="1">
      <alignment wrapText="1"/>
      <protection/>
    </xf>
    <xf numFmtId="0" fontId="0" fillId="0" borderId="0" xfId="48" applyAlignment="1">
      <alignment wrapText="1"/>
      <protection/>
    </xf>
    <xf numFmtId="0" fontId="14" fillId="0" borderId="138" xfId="48" applyFont="1" applyFill="1" applyBorder="1" applyAlignment="1">
      <alignment horizontal="center"/>
      <protection/>
    </xf>
    <xf numFmtId="3" fontId="14" fillId="0" borderId="93" xfId="48" applyNumberFormat="1" applyFont="1" applyFill="1" applyBorder="1" applyAlignment="1">
      <alignment horizontal="center"/>
      <protection/>
    </xf>
    <xf numFmtId="3" fontId="41" fillId="0" borderId="124" xfId="48" applyNumberFormat="1" applyFont="1" applyFill="1" applyBorder="1" applyAlignment="1">
      <alignment horizontal="center"/>
      <protection/>
    </xf>
    <xf numFmtId="3" fontId="14" fillId="0" borderId="26" xfId="48" applyNumberFormat="1" applyFont="1" applyFill="1" applyBorder="1" applyAlignment="1">
      <alignment horizontal="center"/>
      <protection/>
    </xf>
    <xf numFmtId="3" fontId="41" fillId="0" borderId="127" xfId="48" applyNumberFormat="1" applyFont="1" applyFill="1" applyBorder="1" applyAlignment="1">
      <alignment horizontal="center"/>
      <protection/>
    </xf>
    <xf numFmtId="3" fontId="14" fillId="0" borderId="94" xfId="48" applyNumberFormat="1" applyFont="1" applyFill="1" applyBorder="1" applyAlignment="1">
      <alignment horizontal="center"/>
      <protection/>
    </xf>
    <xf numFmtId="3" fontId="14" fillId="0" borderId="22" xfId="48" applyNumberFormat="1" applyFont="1" applyFill="1" applyBorder="1" applyAlignment="1">
      <alignment horizontal="center"/>
      <protection/>
    </xf>
    <xf numFmtId="3" fontId="14" fillId="0" borderId="76" xfId="48" applyNumberFormat="1" applyFont="1" applyFill="1" applyBorder="1" applyAlignment="1">
      <alignment horizontal="center"/>
      <protection/>
    </xf>
    <xf numFmtId="4" fontId="14" fillId="0" borderId="0" xfId="48" applyNumberFormat="1" applyFont="1" applyBorder="1">
      <alignment/>
      <protection/>
    </xf>
    <xf numFmtId="4" fontId="14" fillId="0" borderId="85" xfId="48" applyNumberFormat="1" applyFont="1" applyFill="1" applyBorder="1" applyAlignment="1">
      <alignment horizontal="center"/>
      <protection/>
    </xf>
    <xf numFmtId="4" fontId="14" fillId="0" borderId="111" xfId="48" applyNumberFormat="1" applyFont="1" applyFill="1" applyBorder="1" applyAlignment="1">
      <alignment horizontal="center"/>
      <protection/>
    </xf>
    <xf numFmtId="0" fontId="14" fillId="0" borderId="20" xfId="48" applyFont="1" applyFill="1" applyBorder="1" applyAlignment="1">
      <alignment horizontal="center"/>
      <protection/>
    </xf>
    <xf numFmtId="0" fontId="41" fillId="0" borderId="127" xfId="48" applyFont="1" applyFill="1" applyBorder="1" applyAlignment="1">
      <alignment horizontal="center"/>
      <protection/>
    </xf>
    <xf numFmtId="0" fontId="14" fillId="0" borderId="14" xfId="48" applyFont="1" applyFill="1" applyBorder="1" applyAlignment="1">
      <alignment horizontal="center"/>
      <protection/>
    </xf>
    <xf numFmtId="0" fontId="14" fillId="0" borderId="139" xfId="48" applyFont="1" applyFill="1" applyBorder="1" applyAlignment="1">
      <alignment horizontal="center"/>
      <protection/>
    </xf>
    <xf numFmtId="0" fontId="14" fillId="0" borderId="84" xfId="48" applyFont="1" applyFill="1" applyBorder="1" applyAlignment="1">
      <alignment horizontal="center"/>
      <protection/>
    </xf>
    <xf numFmtId="0" fontId="14" fillId="0" borderId="111" xfId="48" applyFont="1" applyFill="1" applyBorder="1" applyAlignment="1">
      <alignment horizontal="center"/>
      <protection/>
    </xf>
    <xf numFmtId="3" fontId="41" fillId="0" borderId="140" xfId="48" applyNumberFormat="1" applyFont="1" applyFill="1" applyBorder="1" applyAlignment="1">
      <alignment horizontal="center"/>
      <protection/>
    </xf>
    <xf numFmtId="0" fontId="14" fillId="0" borderId="85" xfId="48" applyFont="1" applyFill="1" applyBorder="1" applyAlignment="1">
      <alignment horizontal="center"/>
      <protection/>
    </xf>
    <xf numFmtId="4" fontId="41" fillId="0" borderId="140" xfId="48" applyNumberFormat="1" applyFont="1" applyFill="1" applyBorder="1" applyAlignment="1">
      <alignment horizontal="center"/>
      <protection/>
    </xf>
    <xf numFmtId="0" fontId="14" fillId="0" borderId="19" xfId="48" applyFont="1" applyFill="1" applyBorder="1" applyAlignment="1">
      <alignment horizontal="center"/>
      <protection/>
    </xf>
    <xf numFmtId="0" fontId="14" fillId="0" borderId="35" xfId="48" applyFont="1" applyFill="1" applyBorder="1" applyAlignment="1">
      <alignment/>
      <protection/>
    </xf>
    <xf numFmtId="0" fontId="14" fillId="0" borderId="17" xfId="48" applyFont="1" applyFill="1" applyBorder="1" applyAlignment="1">
      <alignment horizontal="center"/>
      <protection/>
    </xf>
    <xf numFmtId="3" fontId="14" fillId="0" borderId="91" xfId="48" applyNumberFormat="1" applyFont="1" applyFill="1" applyBorder="1" applyAlignment="1">
      <alignment horizontal="center"/>
      <protection/>
    </xf>
    <xf numFmtId="3" fontId="14" fillId="0" borderId="113" xfId="48" applyNumberFormat="1" applyFont="1" applyFill="1" applyBorder="1" applyAlignment="1">
      <alignment horizontal="center"/>
      <protection/>
    </xf>
    <xf numFmtId="3" fontId="41" fillId="0" borderId="137" xfId="48" applyNumberFormat="1" applyFont="1" applyFill="1" applyBorder="1" applyAlignment="1">
      <alignment horizontal="center"/>
      <protection/>
    </xf>
    <xf numFmtId="3" fontId="14" fillId="0" borderId="24" xfId="48" applyNumberFormat="1" applyFont="1" applyFill="1" applyBorder="1" applyAlignment="1">
      <alignment horizontal="center"/>
      <protection/>
    </xf>
    <xf numFmtId="3" fontId="14" fillId="0" borderId="112" xfId="48" applyNumberFormat="1" applyFont="1" applyFill="1" applyBorder="1" applyAlignment="1">
      <alignment horizontal="center"/>
      <protection/>
    </xf>
    <xf numFmtId="0" fontId="41" fillId="0" borderId="141" xfId="48" applyFont="1" applyFill="1" applyBorder="1" applyAlignment="1">
      <alignment/>
      <protection/>
    </xf>
    <xf numFmtId="0" fontId="14" fillId="0" borderId="142" xfId="48" applyFont="1" applyFill="1" applyBorder="1" applyAlignment="1">
      <alignment horizontal="center"/>
      <protection/>
    </xf>
    <xf numFmtId="4" fontId="14" fillId="0" borderId="60" xfId="48" applyNumberFormat="1" applyFont="1" applyFill="1" applyBorder="1" applyAlignment="1">
      <alignment horizontal="center"/>
      <protection/>
    </xf>
    <xf numFmtId="4" fontId="41" fillId="0" borderId="133" xfId="48" applyNumberFormat="1" applyFont="1" applyFill="1" applyBorder="1" applyAlignment="1">
      <alignment horizontal="center"/>
      <protection/>
    </xf>
    <xf numFmtId="0" fontId="41" fillId="0" borderId="143" xfId="48" applyFont="1" applyFill="1" applyBorder="1" applyAlignment="1">
      <alignment/>
      <protection/>
    </xf>
    <xf numFmtId="0" fontId="14" fillId="0" borderId="144" xfId="48" applyFont="1" applyFill="1" applyBorder="1" applyAlignment="1">
      <alignment horizontal="center"/>
      <protection/>
    </xf>
    <xf numFmtId="0" fontId="14" fillId="0" borderId="145" xfId="48" applyFont="1" applyFill="1" applyBorder="1" applyAlignment="1">
      <alignment horizontal="center"/>
      <protection/>
    </xf>
    <xf numFmtId="0" fontId="14" fillId="0" borderId="146" xfId="48" applyFont="1" applyFill="1" applyBorder="1" applyAlignment="1">
      <alignment horizontal="center"/>
      <protection/>
    </xf>
    <xf numFmtId="0" fontId="41" fillId="0" borderId="147" xfId="48" applyFont="1" applyFill="1" applyBorder="1" applyAlignment="1">
      <alignment horizontal="center"/>
      <protection/>
    </xf>
    <xf numFmtId="0" fontId="14" fillId="0" borderId="148" xfId="48" applyFont="1" applyFill="1" applyBorder="1" applyAlignment="1">
      <alignment horizontal="center"/>
      <protection/>
    </xf>
    <xf numFmtId="0" fontId="14" fillId="0" borderId="0" xfId="48" applyFont="1" applyFill="1" applyBorder="1" applyAlignment="1">
      <alignment horizontal="center"/>
      <protection/>
    </xf>
    <xf numFmtId="0" fontId="14" fillId="0" borderId="0" xfId="48" applyFont="1" applyFill="1" applyBorder="1" applyAlignment="1">
      <alignment/>
      <protection/>
    </xf>
    <xf numFmtId="0" fontId="0" fillId="0" borderId="0" xfId="48" applyFont="1" applyBorder="1" applyAlignment="1">
      <alignment horizontal="center"/>
      <protection/>
    </xf>
    <xf numFmtId="14" fontId="0" fillId="0" borderId="0" xfId="48" applyNumberFormat="1" applyAlignment="1">
      <alignment horizontal="center"/>
      <protection/>
    </xf>
    <xf numFmtId="0" fontId="14" fillId="0" borderId="0" xfId="48" applyFont="1" applyFill="1" applyBorder="1">
      <alignment/>
      <protection/>
    </xf>
    <xf numFmtId="0" fontId="0" fillId="0" borderId="0" xfId="48" applyFont="1">
      <alignment/>
      <protection/>
    </xf>
    <xf numFmtId="0" fontId="42" fillId="0" borderId="0" xfId="49">
      <alignment/>
      <protection/>
    </xf>
    <xf numFmtId="0" fontId="2" fillId="0" borderId="0" xfId="49" applyFont="1" applyAlignment="1">
      <alignment horizontal="right"/>
      <protection/>
    </xf>
    <xf numFmtId="0" fontId="12" fillId="0" borderId="0" xfId="49" applyFont="1" applyBorder="1" applyAlignment="1">
      <alignment horizontal="centerContinuous"/>
      <protection/>
    </xf>
    <xf numFmtId="0" fontId="7" fillId="0" borderId="0" xfId="49" applyFont="1">
      <alignment/>
      <protection/>
    </xf>
    <xf numFmtId="0" fontId="29" fillId="0" borderId="149" xfId="49" applyFont="1" applyBorder="1">
      <alignment/>
      <protection/>
    </xf>
    <xf numFmtId="0" fontId="29" fillId="0" borderId="150" xfId="49" applyFont="1" applyBorder="1" applyAlignment="1">
      <alignment horizontal="center"/>
      <protection/>
    </xf>
    <xf numFmtId="0" fontId="29" fillId="0" borderId="149" xfId="49" applyFont="1" applyBorder="1" applyAlignment="1">
      <alignment horizontal="center"/>
      <protection/>
    </xf>
    <xf numFmtId="0" fontId="29" fillId="0" borderId="149" xfId="49" applyFont="1" applyFill="1" applyBorder="1">
      <alignment/>
      <protection/>
    </xf>
    <xf numFmtId="0" fontId="29" fillId="0" borderId="151" xfId="49" applyFont="1" applyBorder="1">
      <alignment/>
      <protection/>
    </xf>
    <xf numFmtId="0" fontId="29" fillId="0" borderId="152" xfId="49" applyFont="1" applyBorder="1" applyAlignment="1">
      <alignment horizontal="center"/>
      <protection/>
    </xf>
    <xf numFmtId="0" fontId="29" fillId="0" borderId="153" xfId="49" applyFont="1" applyFill="1" applyBorder="1">
      <alignment/>
      <protection/>
    </xf>
    <xf numFmtId="0" fontId="42" fillId="0" borderId="142" xfId="49" applyBorder="1" applyAlignment="1">
      <alignment horizontal="center"/>
      <protection/>
    </xf>
    <xf numFmtId="0" fontId="42" fillId="0" borderId="151" xfId="49" applyBorder="1">
      <alignment/>
      <protection/>
    </xf>
    <xf numFmtId="0" fontId="42" fillId="0" borderId="149" xfId="49" applyBorder="1">
      <alignment/>
      <protection/>
    </xf>
    <xf numFmtId="0" fontId="59" fillId="0" borderId="151" xfId="49" applyFont="1" applyBorder="1">
      <alignment/>
      <protection/>
    </xf>
    <xf numFmtId="0" fontId="42" fillId="0" borderId="154" xfId="49" applyBorder="1">
      <alignment/>
      <protection/>
    </xf>
    <xf numFmtId="3" fontId="29" fillId="0" borderId="151" xfId="49" applyNumberFormat="1" applyFont="1" applyBorder="1">
      <alignment/>
      <protection/>
    </xf>
    <xf numFmtId="166" fontId="60" fillId="0" borderId="151" xfId="49" applyNumberFormat="1" applyFont="1" applyBorder="1">
      <alignment/>
      <protection/>
    </xf>
    <xf numFmtId="166" fontId="60" fillId="0" borderId="155" xfId="49" applyNumberFormat="1" applyFont="1" applyBorder="1" applyAlignment="1">
      <alignment horizontal="right"/>
      <protection/>
    </xf>
    <xf numFmtId="166" fontId="60" fillId="0" borderId="151" xfId="49" applyNumberFormat="1" applyFont="1" applyBorder="1" applyAlignment="1">
      <alignment horizontal="right"/>
      <protection/>
    </xf>
    <xf numFmtId="0" fontId="60" fillId="0" borderId="151" xfId="49" applyFont="1" applyBorder="1">
      <alignment/>
      <protection/>
    </xf>
    <xf numFmtId="3" fontId="29" fillId="0" borderId="154" xfId="49" applyNumberFormat="1" applyFont="1" applyBorder="1">
      <alignment/>
      <protection/>
    </xf>
    <xf numFmtId="3" fontId="29" fillId="0" borderId="151" xfId="49" applyNumberFormat="1" applyFont="1" applyBorder="1">
      <alignment/>
      <protection/>
    </xf>
    <xf numFmtId="3" fontId="60" fillId="0" borderId="151" xfId="49" applyNumberFormat="1" applyFont="1" applyBorder="1">
      <alignment/>
      <protection/>
    </xf>
    <xf numFmtId="3" fontId="29" fillId="0" borderId="0" xfId="49" applyNumberFormat="1" applyFont="1">
      <alignment/>
      <protection/>
    </xf>
    <xf numFmtId="3" fontId="13" fillId="0" borderId="151" xfId="49" applyNumberFormat="1" applyFont="1" applyBorder="1">
      <alignment/>
      <protection/>
    </xf>
    <xf numFmtId="3" fontId="60" fillId="0" borderId="152" xfId="49" applyNumberFormat="1" applyFont="1" applyBorder="1" applyAlignment="1">
      <alignment horizontal="right"/>
      <protection/>
    </xf>
    <xf numFmtId="0" fontId="42" fillId="0" borderId="151" xfId="49" applyBorder="1" applyAlignment="1">
      <alignment horizontal="center"/>
      <protection/>
    </xf>
    <xf numFmtId="166" fontId="60" fillId="0" borderId="155" xfId="49" applyNumberFormat="1" applyFont="1" applyBorder="1" applyAlignment="1">
      <alignment horizontal="center"/>
      <protection/>
    </xf>
    <xf numFmtId="0" fontId="29" fillId="0" borderId="154" xfId="49" applyFont="1" applyBorder="1" applyAlignment="1">
      <alignment horizontal="center"/>
      <protection/>
    </xf>
    <xf numFmtId="3" fontId="60" fillId="0" borderId="151" xfId="49" applyNumberFormat="1" applyFont="1" applyBorder="1" applyAlignment="1">
      <alignment horizontal="right"/>
      <protection/>
    </xf>
    <xf numFmtId="0" fontId="42" fillId="0" borderId="153" xfId="49" applyBorder="1">
      <alignment/>
      <protection/>
    </xf>
    <xf numFmtId="49" fontId="42" fillId="0" borderId="0" xfId="49" applyNumberFormat="1">
      <alignment/>
      <protection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56" xfId="0" applyBorder="1" applyAlignment="1">
      <alignment/>
    </xf>
    <xf numFmtId="0" fontId="61" fillId="0" borderId="157" xfId="0" applyFont="1" applyBorder="1" applyAlignment="1">
      <alignment/>
    </xf>
    <xf numFmtId="0" fontId="61" fillId="0" borderId="65" xfId="0" applyFont="1" applyBorder="1" applyAlignment="1">
      <alignment/>
    </xf>
    <xf numFmtId="0" fontId="61" fillId="0" borderId="88" xfId="0" applyFont="1" applyBorder="1" applyAlignment="1">
      <alignment/>
    </xf>
    <xf numFmtId="0" fontId="61" fillId="0" borderId="105" xfId="0" applyFont="1" applyBorder="1" applyAlignment="1">
      <alignment/>
    </xf>
    <xf numFmtId="0" fontId="13" fillId="0" borderId="158" xfId="0" applyFont="1" applyBorder="1" applyAlignment="1">
      <alignment/>
    </xf>
    <xf numFmtId="0" fontId="62" fillId="0" borderId="159" xfId="0" applyFont="1" applyBorder="1" applyAlignment="1">
      <alignment/>
    </xf>
    <xf numFmtId="0" fontId="62" fillId="0" borderId="160" xfId="0" applyFont="1" applyBorder="1" applyAlignment="1">
      <alignment/>
    </xf>
    <xf numFmtId="4" fontId="0" fillId="0" borderId="16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4" xfId="0" applyFont="1" applyBorder="1" applyAlignment="1">
      <alignment/>
    </xf>
    <xf numFmtId="4" fontId="0" fillId="0" borderId="48" xfId="0" applyNumberForma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49" xfId="0" applyFont="1" applyBorder="1" applyAlignment="1">
      <alignment/>
    </xf>
    <xf numFmtId="4" fontId="0" fillId="0" borderId="22" xfId="0" applyNumberFormat="1" applyBorder="1" applyAlignment="1">
      <alignment horizontal="right"/>
    </xf>
    <xf numFmtId="4" fontId="0" fillId="0" borderId="117" xfId="0" applyNumberFormat="1" applyBorder="1" applyAlignment="1">
      <alignment horizontal="right"/>
    </xf>
    <xf numFmtId="4" fontId="0" fillId="0" borderId="49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48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37" xfId="0" applyFont="1" applyBorder="1" applyAlignment="1">
      <alignment/>
    </xf>
    <xf numFmtId="4" fontId="0" fillId="0" borderId="40" xfId="0" applyNumberFormat="1" applyBorder="1" applyAlignment="1">
      <alignment horizontal="right"/>
    </xf>
    <xf numFmtId="4" fontId="0" fillId="0" borderId="162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0" fillId="0" borderId="163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14" fontId="0" fillId="0" borderId="0" xfId="0" applyNumberFormat="1" applyAlignment="1">
      <alignment/>
    </xf>
    <xf numFmtId="3" fontId="41" fillId="0" borderId="164" xfId="48" applyNumberFormat="1" applyFont="1" applyFill="1" applyBorder="1" applyAlignment="1">
      <alignment horizontal="center"/>
      <protection/>
    </xf>
    <xf numFmtId="3" fontId="41" fillId="0" borderId="125" xfId="48" applyNumberFormat="1" applyFont="1" applyFill="1" applyBorder="1" applyAlignment="1">
      <alignment horizontal="center"/>
      <protection/>
    </xf>
    <xf numFmtId="3" fontId="41" fillId="0" borderId="131" xfId="48" applyNumberFormat="1" applyFont="1" applyFill="1" applyBorder="1" applyAlignment="1">
      <alignment horizontal="center"/>
      <protection/>
    </xf>
    <xf numFmtId="0" fontId="0" fillId="0" borderId="165" xfId="48" applyFont="1" applyBorder="1">
      <alignment/>
      <protection/>
    </xf>
    <xf numFmtId="0" fontId="0" fillId="0" borderId="74" xfId="48" applyFont="1" applyBorder="1">
      <alignment/>
      <protection/>
    </xf>
    <xf numFmtId="0" fontId="1" fillId="0" borderId="133" xfId="48" applyFont="1" applyBorder="1">
      <alignment/>
      <protection/>
    </xf>
    <xf numFmtId="0" fontId="41" fillId="0" borderId="68" xfId="48" applyFont="1" applyFill="1" applyBorder="1" applyAlignment="1">
      <alignment horizontal="center"/>
      <protection/>
    </xf>
    <xf numFmtId="3" fontId="41" fillId="0" borderId="61" xfId="48" applyNumberFormat="1" applyFont="1" applyFill="1" applyBorder="1" applyAlignment="1">
      <alignment horizontal="center"/>
      <protection/>
    </xf>
    <xf numFmtId="3" fontId="41" fillId="0" borderId="68" xfId="48" applyNumberFormat="1" applyFont="1" applyFill="1" applyBorder="1" applyAlignment="1">
      <alignment horizontal="center"/>
      <protection/>
    </xf>
    <xf numFmtId="3" fontId="41" fillId="0" borderId="18" xfId="48" applyNumberFormat="1" applyFont="1" applyFill="1" applyBorder="1" applyAlignment="1">
      <alignment horizontal="center"/>
      <protection/>
    </xf>
    <xf numFmtId="0" fontId="41" fillId="0" borderId="166" xfId="48" applyFont="1" applyFill="1" applyBorder="1" applyAlignment="1">
      <alignment horizontal="center"/>
      <protection/>
    </xf>
    <xf numFmtId="3" fontId="41" fillId="0" borderId="167" xfId="48" applyNumberFormat="1" applyFont="1" applyFill="1" applyBorder="1" applyAlignment="1">
      <alignment horizontal="center"/>
      <protection/>
    </xf>
    <xf numFmtId="3" fontId="41" fillId="0" borderId="168" xfId="48" applyNumberFormat="1" applyFont="1" applyFill="1" applyBorder="1" applyAlignment="1">
      <alignment horizontal="center"/>
      <protection/>
    </xf>
    <xf numFmtId="0" fontId="41" fillId="0" borderId="67" xfId="48" applyFont="1" applyFill="1" applyBorder="1" applyAlignment="1">
      <alignment horizontal="center"/>
      <protection/>
    </xf>
    <xf numFmtId="3" fontId="41" fillId="0" borderId="67" xfId="48" applyNumberFormat="1" applyFont="1" applyFill="1" applyBorder="1" applyAlignment="1">
      <alignment horizontal="center"/>
      <protection/>
    </xf>
    <xf numFmtId="3" fontId="41" fillId="0" borderId="71" xfId="48" applyNumberFormat="1" applyFont="1" applyFill="1" applyBorder="1" applyAlignment="1">
      <alignment horizontal="center"/>
      <protection/>
    </xf>
    <xf numFmtId="3" fontId="41" fillId="0" borderId="73" xfId="48" applyNumberFormat="1" applyFont="1" applyFill="1" applyBorder="1" applyAlignment="1">
      <alignment horizontal="center"/>
      <protection/>
    </xf>
    <xf numFmtId="0" fontId="41" fillId="0" borderId="169" xfId="48" applyFont="1" applyFill="1" applyBorder="1" applyAlignment="1">
      <alignment horizontal="center"/>
      <protection/>
    </xf>
    <xf numFmtId="0" fontId="14" fillId="0" borderId="19" xfId="48" applyFont="1" applyBorder="1">
      <alignment/>
      <protection/>
    </xf>
    <xf numFmtId="0" fontId="14" fillId="0" borderId="70" xfId="48" applyFont="1" applyBorder="1">
      <alignment/>
      <protection/>
    </xf>
    <xf numFmtId="0" fontId="14" fillId="0" borderId="170" xfId="48" applyFont="1" applyBorder="1">
      <alignment/>
      <protection/>
    </xf>
    <xf numFmtId="0" fontId="14" fillId="0" borderId="110" xfId="48" applyFont="1" applyBorder="1">
      <alignment/>
      <protection/>
    </xf>
    <xf numFmtId="0" fontId="14" fillId="0" borderId="141" xfId="48" applyFont="1" applyBorder="1">
      <alignment/>
      <protection/>
    </xf>
    <xf numFmtId="0" fontId="14" fillId="0" borderId="104" xfId="48" applyFont="1" applyBorder="1">
      <alignment/>
      <protection/>
    </xf>
    <xf numFmtId="0" fontId="14" fillId="0" borderId="135" xfId="48" applyFont="1" applyBorder="1">
      <alignment/>
      <protection/>
    </xf>
    <xf numFmtId="0" fontId="14" fillId="0" borderId="71" xfId="48" applyFont="1" applyBorder="1">
      <alignment/>
      <protection/>
    </xf>
    <xf numFmtId="0" fontId="14" fillId="0" borderId="170" xfId="48" applyFont="1" applyBorder="1" applyAlignment="1">
      <alignment wrapText="1"/>
      <protection/>
    </xf>
    <xf numFmtId="0" fontId="14" fillId="0" borderId="110" xfId="48" applyFont="1" applyBorder="1" applyAlignment="1">
      <alignment wrapText="1"/>
      <protection/>
    </xf>
    <xf numFmtId="0" fontId="14" fillId="0" borderId="128" xfId="48" applyFont="1" applyBorder="1">
      <alignment/>
      <protection/>
    </xf>
    <xf numFmtId="0" fontId="14" fillId="0" borderId="114" xfId="48" applyFont="1" applyBorder="1">
      <alignment/>
      <protection/>
    </xf>
    <xf numFmtId="0" fontId="14" fillId="0" borderId="121" xfId="48" applyFont="1" applyBorder="1">
      <alignment/>
      <protection/>
    </xf>
    <xf numFmtId="0" fontId="14" fillId="0" borderId="67" xfId="48" applyFont="1" applyBorder="1">
      <alignment/>
      <protection/>
    </xf>
    <xf numFmtId="0" fontId="14" fillId="0" borderId="14" xfId="48" applyFont="1" applyBorder="1">
      <alignment/>
      <protection/>
    </xf>
    <xf numFmtId="0" fontId="14" fillId="0" borderId="171" xfId="48" applyFont="1" applyBorder="1">
      <alignment/>
      <protection/>
    </xf>
    <xf numFmtId="3" fontId="41" fillId="0" borderId="121" xfId="48" applyNumberFormat="1" applyFont="1" applyFill="1" applyBorder="1" applyAlignment="1">
      <alignment horizontal="center"/>
      <protection/>
    </xf>
    <xf numFmtId="3" fontId="41" fillId="0" borderId="45" xfId="48" applyNumberFormat="1" applyFont="1" applyFill="1" applyBorder="1" applyAlignment="1">
      <alignment horizontal="center"/>
      <protection/>
    </xf>
    <xf numFmtId="3" fontId="41" fillId="0" borderId="133" xfId="48" applyNumberFormat="1" applyFont="1" applyFill="1" applyBorder="1" applyAlignment="1">
      <alignment horizontal="center"/>
      <protection/>
    </xf>
    <xf numFmtId="4" fontId="41" fillId="0" borderId="125" xfId="48" applyNumberFormat="1" applyFont="1" applyFill="1" applyBorder="1" applyAlignment="1">
      <alignment horizontal="center"/>
      <protection/>
    </xf>
    <xf numFmtId="4" fontId="41" fillId="0" borderId="45" xfId="48" applyNumberFormat="1" applyFont="1" applyFill="1" applyBorder="1" applyAlignment="1">
      <alignment horizontal="center"/>
      <protection/>
    </xf>
    <xf numFmtId="0" fontId="41" fillId="0" borderId="172" xfId="48" applyNumberFormat="1" applyFont="1" applyFill="1" applyBorder="1" applyAlignment="1">
      <alignment horizontal="center"/>
      <protection/>
    </xf>
    <xf numFmtId="0" fontId="0" fillId="0" borderId="132" xfId="48" applyFont="1" applyFill="1" applyBorder="1" applyAlignment="1">
      <alignment horizontal="center"/>
      <protection/>
    </xf>
    <xf numFmtId="0" fontId="0" fillId="0" borderId="104" xfId="48" applyFont="1" applyFill="1" applyBorder="1" applyAlignment="1">
      <alignment horizontal="center"/>
      <protection/>
    </xf>
    <xf numFmtId="0" fontId="1" fillId="0" borderId="173" xfId="48" applyFont="1" applyFill="1" applyBorder="1" applyAlignment="1">
      <alignment horizontal="center"/>
      <protection/>
    </xf>
    <xf numFmtId="0" fontId="0" fillId="0" borderId="60" xfId="48" applyFont="1" applyFill="1" applyBorder="1" applyAlignment="1">
      <alignment horizontal="center"/>
      <protection/>
    </xf>
    <xf numFmtId="0" fontId="0" fillId="0" borderId="74" xfId="48" applyFont="1" applyFill="1" applyBorder="1" applyAlignment="1">
      <alignment horizontal="center"/>
      <protection/>
    </xf>
    <xf numFmtId="0" fontId="1" fillId="0" borderId="133" xfId="48" applyFont="1" applyFill="1" applyBorder="1" applyAlignment="1">
      <alignment horizontal="center"/>
      <protection/>
    </xf>
    <xf numFmtId="0" fontId="1" fillId="0" borderId="174" xfId="48" applyFont="1" applyFill="1" applyBorder="1" applyAlignment="1">
      <alignment horizontal="center"/>
      <protection/>
    </xf>
    <xf numFmtId="0" fontId="1" fillId="0" borderId="175" xfId="48" applyFont="1" applyFill="1" applyBorder="1" applyAlignment="1">
      <alignment horizontal="center"/>
      <protection/>
    </xf>
    <xf numFmtId="0" fontId="1" fillId="0" borderId="176" xfId="48" applyFont="1" applyFill="1" applyBorder="1" applyAlignment="1">
      <alignment horizontal="center"/>
      <protection/>
    </xf>
    <xf numFmtId="0" fontId="1" fillId="0" borderId="46" xfId="48" applyFont="1" applyFill="1" applyBorder="1" applyAlignment="1">
      <alignment horizontal="center"/>
      <protection/>
    </xf>
    <xf numFmtId="0" fontId="1" fillId="0" borderId="47" xfId="48" applyFont="1" applyFill="1" applyBorder="1" applyAlignment="1">
      <alignment horizontal="center"/>
      <protection/>
    </xf>
    <xf numFmtId="0" fontId="1" fillId="0" borderId="177" xfId="48" applyFont="1" applyFill="1" applyBorder="1" applyAlignment="1">
      <alignment horizontal="center"/>
      <protection/>
    </xf>
    <xf numFmtId="4" fontId="41" fillId="0" borderId="85" xfId="48" applyNumberFormat="1" applyFont="1" applyFill="1" applyBorder="1" applyAlignment="1">
      <alignment horizontal="center"/>
      <protection/>
    </xf>
    <xf numFmtId="4" fontId="41" fillId="0" borderId="111" xfId="48" applyNumberFormat="1" applyFont="1" applyFill="1" applyBorder="1" applyAlignment="1">
      <alignment horizontal="center"/>
      <protection/>
    </xf>
    <xf numFmtId="4" fontId="41" fillId="0" borderId="134" xfId="48" applyNumberFormat="1" applyFont="1" applyFill="1" applyBorder="1" applyAlignment="1">
      <alignment horizontal="center"/>
      <protection/>
    </xf>
    <xf numFmtId="4" fontId="41" fillId="0" borderId="67" xfId="48" applyNumberFormat="1" applyFont="1" applyFill="1" applyBorder="1" applyAlignment="1">
      <alignment horizontal="center"/>
      <protection/>
    </xf>
    <xf numFmtId="4" fontId="41" fillId="0" borderId="178" xfId="48" applyNumberFormat="1" applyFont="1" applyFill="1" applyBorder="1" applyAlignment="1">
      <alignment horizontal="center"/>
      <protection/>
    </xf>
    <xf numFmtId="4" fontId="41" fillId="0" borderId="71" xfId="48" applyNumberFormat="1" applyFont="1" applyFill="1" applyBorder="1" applyAlignment="1">
      <alignment horizontal="center"/>
      <protection/>
    </xf>
    <xf numFmtId="4" fontId="41" fillId="0" borderId="147" xfId="48" applyNumberFormat="1" applyFont="1" applyFill="1" applyBorder="1" applyAlignment="1">
      <alignment horizontal="center"/>
      <protection/>
    </xf>
    <xf numFmtId="4" fontId="41" fillId="0" borderId="127" xfId="48" applyNumberFormat="1" applyFont="1" applyFill="1" applyBorder="1" applyAlignment="1">
      <alignment horizontal="center"/>
      <protection/>
    </xf>
    <xf numFmtId="4" fontId="41" fillId="0" borderId="131" xfId="48" applyNumberFormat="1" applyFont="1" applyFill="1" applyBorder="1" applyAlignment="1">
      <alignment horizontal="center"/>
      <protection/>
    </xf>
    <xf numFmtId="4" fontId="14" fillId="0" borderId="165" xfId="48" applyNumberFormat="1" applyFont="1" applyFill="1" applyBorder="1" applyAlignment="1">
      <alignment horizontal="center"/>
      <protection/>
    </xf>
    <xf numFmtId="4" fontId="14" fillId="0" borderId="104" xfId="48" applyNumberFormat="1" applyFont="1" applyFill="1" applyBorder="1" applyAlignment="1">
      <alignment horizontal="center"/>
      <protection/>
    </xf>
    <xf numFmtId="4" fontId="14" fillId="0" borderId="179" xfId="48" applyNumberFormat="1" applyFont="1" applyFill="1" applyBorder="1" applyAlignment="1">
      <alignment horizontal="center"/>
      <protection/>
    </xf>
    <xf numFmtId="4" fontId="14" fillId="0" borderId="73" xfId="48" applyNumberFormat="1" applyFont="1" applyFill="1" applyBorder="1" applyAlignment="1">
      <alignment horizontal="center"/>
      <protection/>
    </xf>
    <xf numFmtId="4" fontId="14" fillId="0" borderId="178" xfId="48" applyNumberFormat="1" applyFont="1" applyFill="1" applyBorder="1" applyAlignment="1">
      <alignment horizontal="center"/>
      <protection/>
    </xf>
    <xf numFmtId="4" fontId="14" fillId="0" borderId="71" xfId="48" applyNumberFormat="1" applyFont="1" applyFill="1" applyBorder="1" applyAlignment="1">
      <alignment horizontal="center"/>
      <protection/>
    </xf>
    <xf numFmtId="4" fontId="14" fillId="0" borderId="180" xfId="48" applyNumberFormat="1" applyFont="1" applyFill="1" applyBorder="1" applyAlignment="1">
      <alignment horizontal="center"/>
      <protection/>
    </xf>
    <xf numFmtId="4" fontId="14" fillId="0" borderId="169" xfId="48" applyNumberFormat="1" applyFont="1" applyFill="1" applyBorder="1" applyAlignment="1">
      <alignment horizontal="center"/>
      <protection/>
    </xf>
    <xf numFmtId="0" fontId="1" fillId="0" borderId="60" xfId="0" applyFont="1" applyBorder="1" applyAlignment="1">
      <alignment horizontal="center"/>
    </xf>
    <xf numFmtId="0" fontId="1" fillId="17" borderId="77" xfId="0" applyFont="1" applyFill="1" applyBorder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19" fillId="0" borderId="4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44" xfId="0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" fillId="0" borderId="44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1" fillId="0" borderId="43" xfId="47" applyFont="1" applyBorder="1" applyAlignment="1">
      <alignment horizontal="center"/>
      <protection/>
    </xf>
    <xf numFmtId="0" fontId="0" fillId="0" borderId="181" xfId="47" applyBorder="1" applyAlignment="1">
      <alignment horizontal="center"/>
      <protection/>
    </xf>
    <xf numFmtId="0" fontId="3" fillId="0" borderId="50" xfId="47" applyFont="1" applyBorder="1" applyAlignment="1">
      <alignment horizontal="center"/>
      <protection/>
    </xf>
    <xf numFmtId="0" fontId="1" fillId="0" borderId="182" xfId="47" applyFont="1" applyBorder="1" applyAlignment="1">
      <alignment horizontal="center"/>
      <protection/>
    </xf>
    <xf numFmtId="0" fontId="0" fillId="0" borderId="48" xfId="47" applyBorder="1" applyAlignment="1">
      <alignment horizontal="center"/>
      <protection/>
    </xf>
    <xf numFmtId="0" fontId="0" fillId="0" borderId="49" xfId="47" applyBorder="1" applyAlignment="1">
      <alignment horizontal="center"/>
      <protection/>
    </xf>
    <xf numFmtId="0" fontId="1" fillId="0" borderId="48" xfId="47" applyFont="1" applyBorder="1" applyAlignment="1">
      <alignment horizontal="center"/>
      <protection/>
    </xf>
    <xf numFmtId="0" fontId="1" fillId="0" borderId="50" xfId="47" applyFont="1" applyBorder="1" applyAlignment="1">
      <alignment horizontal="center"/>
      <protection/>
    </xf>
    <xf numFmtId="0" fontId="0" fillId="0" borderId="50" xfId="47" applyBorder="1" applyAlignment="1">
      <alignment horizontal="center"/>
      <protection/>
    </xf>
    <xf numFmtId="0" fontId="3" fillId="0" borderId="48" xfId="47" applyFont="1" applyBorder="1" applyAlignment="1">
      <alignment horizontal="center"/>
      <protection/>
    </xf>
    <xf numFmtId="0" fontId="3" fillId="0" borderId="49" xfId="47" applyFont="1" applyBorder="1" applyAlignment="1">
      <alignment horizontal="center"/>
      <protection/>
    </xf>
    <xf numFmtId="0" fontId="1" fillId="0" borderId="183" xfId="47" applyFont="1" applyBorder="1" applyAlignment="1">
      <alignment horizontal="center"/>
      <protection/>
    </xf>
    <xf numFmtId="0" fontId="1" fillId="0" borderId="177" xfId="47" applyFont="1" applyBorder="1" applyAlignment="1">
      <alignment horizontal="center"/>
      <protection/>
    </xf>
    <xf numFmtId="0" fontId="1" fillId="0" borderId="184" xfId="47" applyFont="1" applyBorder="1" applyAlignment="1">
      <alignment horizontal="center"/>
      <protection/>
    </xf>
    <xf numFmtId="0" fontId="1" fillId="0" borderId="55" xfId="47" applyFont="1" applyBorder="1" applyAlignment="1">
      <alignment horizontal="center"/>
      <protection/>
    </xf>
    <xf numFmtId="0" fontId="1" fillId="0" borderId="185" xfId="47" applyFont="1" applyBorder="1" applyAlignment="1">
      <alignment horizontal="center"/>
      <protection/>
    </xf>
    <xf numFmtId="0" fontId="0" fillId="0" borderId="186" xfId="47" applyBorder="1" applyAlignment="1">
      <alignment horizontal="center"/>
      <protection/>
    </xf>
    <xf numFmtId="0" fontId="0" fillId="0" borderId="187" xfId="47" applyBorder="1" applyAlignment="1">
      <alignment horizontal="center"/>
      <protection/>
    </xf>
    <xf numFmtId="0" fontId="1" fillId="0" borderId="156" xfId="47" applyFont="1" applyBorder="1" applyAlignment="1">
      <alignment horizontal="center"/>
      <protection/>
    </xf>
    <xf numFmtId="0" fontId="1" fillId="0" borderId="43" xfId="47" applyFont="1" applyFill="1" applyBorder="1" applyAlignment="1">
      <alignment horizontal="center"/>
      <protection/>
    </xf>
    <xf numFmtId="0" fontId="1" fillId="0" borderId="45" xfId="47" applyFont="1" applyFill="1" applyBorder="1" applyAlignment="1">
      <alignment horizontal="center"/>
      <protection/>
    </xf>
    <xf numFmtId="0" fontId="1" fillId="0" borderId="56" xfId="47" applyFont="1" applyBorder="1" applyAlignment="1">
      <alignment horizontal="center"/>
      <protection/>
    </xf>
    <xf numFmtId="0" fontId="1" fillId="0" borderId="57" xfId="47" applyFont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0" fontId="3" fillId="0" borderId="61" xfId="47" applyFont="1" applyBorder="1" applyAlignment="1">
      <alignment horizontal="center"/>
      <protection/>
    </xf>
    <xf numFmtId="0" fontId="3" fillId="0" borderId="77" xfId="47" applyFont="1" applyBorder="1" applyAlignment="1">
      <alignment horizontal="center"/>
      <protection/>
    </xf>
    <xf numFmtId="0" fontId="3" fillId="0" borderId="167" xfId="47" applyFont="1" applyBorder="1" applyAlignment="1">
      <alignment horizontal="center"/>
      <protection/>
    </xf>
    <xf numFmtId="4" fontId="32" fillId="0" borderId="43" xfId="0" applyNumberFormat="1" applyFont="1" applyBorder="1" applyAlignment="1">
      <alignment/>
    </xf>
    <xf numFmtId="0" fontId="0" fillId="0" borderId="85" xfId="0" applyBorder="1" applyAlignment="1">
      <alignment/>
    </xf>
    <xf numFmtId="0" fontId="0" fillId="0" borderId="81" xfId="0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" fontId="23" fillId="19" borderId="188" xfId="0" applyNumberFormat="1" applyFont="1" applyFill="1" applyBorder="1" applyAlignment="1">
      <alignment horizontal="center" vertical="center"/>
    </xf>
    <xf numFmtId="0" fontId="1" fillId="19" borderId="189" xfId="0" applyFont="1" applyFill="1" applyBorder="1" applyAlignment="1">
      <alignment horizontal="center" vertical="center"/>
    </xf>
    <xf numFmtId="4" fontId="22" fillId="19" borderId="188" xfId="0" applyNumberFormat="1" applyFont="1" applyFill="1" applyBorder="1" applyAlignment="1">
      <alignment horizontal="center" vertical="center"/>
    </xf>
    <xf numFmtId="0" fontId="0" fillId="19" borderId="189" xfId="0" applyFill="1" applyBorder="1" applyAlignment="1">
      <alignment horizontal="center" vertical="center"/>
    </xf>
    <xf numFmtId="4" fontId="25" fillId="17" borderId="188" xfId="0" applyNumberFormat="1" applyFont="1" applyFill="1" applyBorder="1" applyAlignment="1">
      <alignment horizontal="center" vertical="center"/>
    </xf>
    <xf numFmtId="4" fontId="12" fillId="17" borderId="189" xfId="0" applyNumberFormat="1" applyFont="1" applyFill="1" applyBorder="1" applyAlignment="1">
      <alignment horizontal="center" vertical="center"/>
    </xf>
    <xf numFmtId="0" fontId="20" fillId="0" borderId="81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82" xfId="0" applyBorder="1" applyAlignment="1">
      <alignment vertical="center"/>
    </xf>
    <xf numFmtId="4" fontId="20" fillId="19" borderId="190" xfId="0" applyNumberFormat="1" applyFont="1" applyFill="1" applyBorder="1" applyAlignment="1">
      <alignment horizontal="center" vertical="center"/>
    </xf>
    <xf numFmtId="0" fontId="13" fillId="19" borderId="88" xfId="0" applyFont="1" applyFill="1" applyBorder="1" applyAlignment="1">
      <alignment horizontal="center" vertical="center"/>
    </xf>
    <xf numFmtId="0" fontId="16" fillId="19" borderId="115" xfId="0" applyFont="1" applyFill="1" applyBorder="1" applyAlignment="1">
      <alignment horizontal="center" vertical="center" wrapText="1"/>
    </xf>
    <xf numFmtId="0" fontId="24" fillId="19" borderId="106" xfId="0" applyFont="1" applyFill="1" applyBorder="1" applyAlignment="1">
      <alignment horizontal="center" vertical="center" wrapText="1"/>
    </xf>
    <xf numFmtId="0" fontId="0" fillId="0" borderId="11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2" fillId="10" borderId="64" xfId="0" applyFont="1" applyFill="1" applyBorder="1" applyAlignment="1">
      <alignment vertical="center"/>
    </xf>
    <xf numFmtId="0" fontId="0" fillId="10" borderId="87" xfId="0" applyFill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Border="1" applyAlignment="1">
      <alignment vertical="center"/>
    </xf>
    <xf numFmtId="0" fontId="15" fillId="0" borderId="74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8" fillId="0" borderId="75" xfId="0" applyFont="1" applyBorder="1" applyAlignment="1">
      <alignment vertical="center"/>
    </xf>
    <xf numFmtId="0" fontId="17" fillId="0" borderId="76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22" fillId="24" borderId="61" xfId="0" applyFont="1" applyFill="1" applyBorder="1" applyAlignment="1">
      <alignment vertical="center"/>
    </xf>
    <xf numFmtId="0" fontId="0" fillId="24" borderId="62" xfId="0" applyFill="1" applyBorder="1" applyAlignment="1">
      <alignment vertical="center"/>
    </xf>
    <xf numFmtId="0" fontId="25" fillId="0" borderId="99" xfId="0" applyFont="1" applyBorder="1" applyAlignment="1">
      <alignment vertical="center"/>
    </xf>
    <xf numFmtId="0" fontId="25" fillId="0" borderId="9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0" fillId="0" borderId="117" xfId="0" applyBorder="1" applyAlignment="1">
      <alignment vertical="center"/>
    </xf>
    <xf numFmtId="0" fontId="22" fillId="0" borderId="99" xfId="0" applyFont="1" applyBorder="1" applyAlignment="1">
      <alignment vertical="center"/>
    </xf>
    <xf numFmtId="0" fontId="0" fillId="0" borderId="97" xfId="0" applyBorder="1" applyAlignment="1">
      <alignment vertical="center"/>
    </xf>
    <xf numFmtId="4" fontId="23" fillId="17" borderId="74" xfId="0" applyNumberFormat="1" applyFont="1" applyFill="1" applyBorder="1" applyAlignment="1">
      <alignment horizontal="center" vertical="center"/>
    </xf>
    <xf numFmtId="0" fontId="1" fillId="17" borderId="75" xfId="0" applyFont="1" applyFill="1" applyBorder="1" applyAlignment="1">
      <alignment horizontal="center" vertical="center"/>
    </xf>
    <xf numFmtId="4" fontId="22" fillId="4" borderId="74" xfId="0" applyNumberFormat="1" applyFont="1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4" fontId="23" fillId="19" borderId="74" xfId="0" applyNumberFormat="1" applyFont="1" applyFill="1" applyBorder="1" applyAlignment="1">
      <alignment horizontal="center" vertical="center"/>
    </xf>
    <xf numFmtId="0" fontId="0" fillId="19" borderId="75" xfId="0" applyFill="1" applyBorder="1" applyAlignment="1">
      <alignment horizontal="center" vertical="center"/>
    </xf>
    <xf numFmtId="4" fontId="22" fillId="19" borderId="74" xfId="0" applyNumberFormat="1" applyFont="1" applyFill="1" applyBorder="1" applyAlignment="1">
      <alignment horizontal="center" vertical="center"/>
    </xf>
    <xf numFmtId="0" fontId="0" fillId="19" borderId="75" xfId="0" applyFont="1" applyFill="1" applyBorder="1" applyAlignment="1">
      <alignment horizontal="center" vertical="center"/>
    </xf>
    <xf numFmtId="0" fontId="1" fillId="0" borderId="33" xfId="48" applyFont="1" applyBorder="1" applyAlignment="1">
      <alignment horizontal="center"/>
      <protection/>
    </xf>
    <xf numFmtId="0" fontId="1" fillId="0" borderId="34" xfId="48" applyFont="1" applyBorder="1" applyAlignment="1">
      <alignment horizontal="center"/>
      <protection/>
    </xf>
    <xf numFmtId="0" fontId="1" fillId="0" borderId="156" xfId="48" applyFont="1" applyBorder="1" applyAlignment="1">
      <alignment horizontal="center"/>
      <protection/>
    </xf>
    <xf numFmtId="0" fontId="1" fillId="0" borderId="183" xfId="48" applyFont="1" applyFill="1" applyBorder="1" applyAlignment="1">
      <alignment horizontal="center"/>
      <protection/>
    </xf>
    <xf numFmtId="0" fontId="1" fillId="0" borderId="47" xfId="48" applyFont="1" applyFill="1" applyBorder="1" applyAlignment="1">
      <alignment horizontal="center"/>
      <protection/>
    </xf>
    <xf numFmtId="0" fontId="1" fillId="0" borderId="177" xfId="48" applyFont="1" applyFill="1" applyBorder="1" applyAlignment="1">
      <alignment horizontal="center"/>
      <protection/>
    </xf>
    <xf numFmtId="4" fontId="0" fillId="0" borderId="68" xfId="0" applyNumberFormat="1" applyBorder="1" applyAlignment="1">
      <alignment horizontal="center"/>
    </xf>
    <xf numFmtId="4" fontId="0" fillId="0" borderId="78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117" xfId="0" applyNumberFormat="1" applyBorder="1" applyAlignment="1">
      <alignment horizontal="center"/>
    </xf>
    <xf numFmtId="4" fontId="0" fillId="0" borderId="112" xfId="0" applyNumberFormat="1" applyBorder="1" applyAlignment="1">
      <alignment horizontal="center"/>
    </xf>
    <xf numFmtId="4" fontId="0" fillId="0" borderId="9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87" xfId="0" applyFont="1" applyBorder="1" applyAlignment="1">
      <alignment horizontal="center"/>
    </xf>
    <xf numFmtId="0" fontId="61" fillId="0" borderId="190" xfId="0" applyFont="1" applyBorder="1" applyAlignment="1">
      <alignment horizontal="center"/>
    </xf>
    <xf numFmtId="0" fontId="61" fillId="0" borderId="88" xfId="0" applyFont="1" applyBorder="1" applyAlignment="1">
      <alignment horizontal="center"/>
    </xf>
    <xf numFmtId="4" fontId="0" fillId="0" borderId="191" xfId="0" applyNumberFormat="1" applyBorder="1" applyAlignment="1">
      <alignment horizontal="center"/>
    </xf>
    <xf numFmtId="4" fontId="0" fillId="0" borderId="192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0" fontId="61" fillId="0" borderId="105" xfId="0" applyFont="1" applyBorder="1" applyAlignment="1">
      <alignment horizontal="center"/>
    </xf>
    <xf numFmtId="0" fontId="61" fillId="0" borderId="193" xfId="0" applyFont="1" applyBorder="1" applyAlignment="1">
      <alignment horizontal="center"/>
    </xf>
    <xf numFmtId="4" fontId="0" fillId="0" borderId="191" xfId="0" applyNumberFormat="1" applyFont="1" applyBorder="1" applyAlignment="1">
      <alignment horizontal="center"/>
    </xf>
    <xf numFmtId="4" fontId="0" fillId="0" borderId="194" xfId="0" applyNumberFormat="1" applyFont="1" applyBorder="1" applyAlignment="1">
      <alignment horizontal="center"/>
    </xf>
    <xf numFmtId="4" fontId="0" fillId="0" borderId="195" xfId="0" applyNumberFormat="1" applyFont="1" applyBorder="1" applyAlignment="1">
      <alignment horizontal="center"/>
    </xf>
    <xf numFmtId="4" fontId="0" fillId="0" borderId="160" xfId="0" applyNumberFormat="1" applyFont="1" applyBorder="1" applyAlignment="1">
      <alignment horizontal="center"/>
    </xf>
    <xf numFmtId="49" fontId="0" fillId="0" borderId="195" xfId="0" applyNumberFormat="1" applyFont="1" applyBorder="1" applyAlignment="1">
      <alignment horizontal="center"/>
    </xf>
    <xf numFmtId="49" fontId="0" fillId="0" borderId="159" xfId="0" applyNumberFormat="1" applyFont="1" applyBorder="1" applyAlignment="1">
      <alignment horizontal="center"/>
    </xf>
    <xf numFmtId="49" fontId="0" fillId="0" borderId="112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2003 - návrh" xfId="47"/>
    <cellStyle name="normální_Tab. k rozb.hosp.PO za 1. pololetí 2005" xfId="48"/>
    <cellStyle name="normální_Xl000004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D29" sqref="D29"/>
    </sheetView>
  </sheetViews>
  <sheetFormatPr defaultColWidth="9.00390625" defaultRowHeight="12.75"/>
  <cols>
    <col min="1" max="1" width="25.375" style="0" customWidth="1"/>
    <col min="2" max="4" width="10.125" style="0" customWidth="1"/>
    <col min="5" max="5" width="7.375" style="0" customWidth="1"/>
    <col min="6" max="6" width="10.125" style="0" customWidth="1"/>
    <col min="7" max="7" width="6.875" style="0" customWidth="1"/>
    <col min="8" max="8" width="10.125" style="0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7" ht="12.75">
      <c r="A1" s="1" t="s">
        <v>0</v>
      </c>
      <c r="F1" t="s">
        <v>1</v>
      </c>
      <c r="G1" t="s">
        <v>2</v>
      </c>
    </row>
    <row r="2" ht="12.75">
      <c r="F2" s="2"/>
    </row>
    <row r="3" spans="1:5" ht="18">
      <c r="A3" s="3" t="s">
        <v>284</v>
      </c>
      <c r="B3" s="4"/>
      <c r="C3" s="4"/>
      <c r="D3" s="4"/>
      <c r="E3" s="4"/>
    </row>
    <row r="4" spans="1:5" ht="18.75">
      <c r="A4" s="5" t="s">
        <v>3</v>
      </c>
      <c r="B4" s="4"/>
      <c r="C4" s="4"/>
      <c r="D4" s="4"/>
      <c r="E4" s="4"/>
    </row>
    <row r="5" spans="6:7" ht="13.5" thickBot="1">
      <c r="F5" s="6"/>
      <c r="G5" s="6" t="s">
        <v>4</v>
      </c>
    </row>
    <row r="6" spans="1:8" ht="13.5" thickTop="1">
      <c r="A6" s="7"/>
      <c r="B6" s="8" t="s">
        <v>5</v>
      </c>
      <c r="C6" s="8" t="s">
        <v>6</v>
      </c>
      <c r="D6" s="9" t="s">
        <v>7</v>
      </c>
      <c r="E6" s="9" t="s">
        <v>8</v>
      </c>
      <c r="F6" s="9" t="s">
        <v>7</v>
      </c>
      <c r="G6" s="10" t="s">
        <v>9</v>
      </c>
      <c r="H6" s="11"/>
    </row>
    <row r="7" spans="1:8" ht="13.5" thickBot="1">
      <c r="A7" s="12"/>
      <c r="B7" s="13">
        <v>2012</v>
      </c>
      <c r="C7" s="13">
        <v>2012</v>
      </c>
      <c r="D7" s="14" t="s">
        <v>228</v>
      </c>
      <c r="E7" s="14" t="s">
        <v>11</v>
      </c>
      <c r="F7" s="14" t="s">
        <v>10</v>
      </c>
      <c r="G7" s="15" t="s">
        <v>230</v>
      </c>
      <c r="H7" s="11"/>
    </row>
    <row r="8" spans="1:8" ht="12.75">
      <c r="A8" s="16" t="s">
        <v>12</v>
      </c>
      <c r="B8" s="17">
        <f>B9+B10+B11+B12</f>
        <v>30149</v>
      </c>
      <c r="C8" s="17">
        <f>C9+C10+C11+C12</f>
        <v>30149</v>
      </c>
      <c r="D8" s="17">
        <f>D9+D10+D11+D12</f>
        <v>27339</v>
      </c>
      <c r="E8" s="18">
        <f>D8/C8*100</f>
        <v>90.67962453149359</v>
      </c>
      <c r="F8" s="17">
        <f>F9+F10+F11+F12</f>
        <v>27099</v>
      </c>
      <c r="G8" s="19">
        <f>D8/F8</f>
        <v>1.0088564153658806</v>
      </c>
      <c r="H8" s="20"/>
    </row>
    <row r="9" spans="1:8" ht="12.75">
      <c r="A9" s="21" t="s">
        <v>13</v>
      </c>
      <c r="B9" s="22">
        <v>28809</v>
      </c>
      <c r="C9" s="22">
        <v>28809</v>
      </c>
      <c r="D9" s="22">
        <v>24982</v>
      </c>
      <c r="E9" s="23">
        <f>D9/C9*100</f>
        <v>86.7159568190496</v>
      </c>
      <c r="F9" s="22">
        <v>23767</v>
      </c>
      <c r="G9" s="24">
        <f>D9/F9</f>
        <v>1.0511213026465267</v>
      </c>
      <c r="H9" s="20"/>
    </row>
    <row r="10" spans="1:8" ht="12.75">
      <c r="A10" s="21" t="s">
        <v>14</v>
      </c>
      <c r="B10" s="22">
        <v>0</v>
      </c>
      <c r="C10" s="22">
        <v>0</v>
      </c>
      <c r="D10" s="22">
        <v>167</v>
      </c>
      <c r="E10" s="23"/>
      <c r="F10" s="22">
        <v>800</v>
      </c>
      <c r="G10" s="24"/>
      <c r="H10" s="20"/>
    </row>
    <row r="11" spans="1:8" ht="12.75">
      <c r="A11" s="21" t="s">
        <v>15</v>
      </c>
      <c r="B11" s="22">
        <v>0</v>
      </c>
      <c r="C11" s="22">
        <v>0</v>
      </c>
      <c r="D11" s="22">
        <v>0</v>
      </c>
      <c r="E11" s="23"/>
      <c r="F11" s="22">
        <v>250</v>
      </c>
      <c r="G11" s="24">
        <f aca="true" t="shared" si="0" ref="G11:G22">D11/F11</f>
        <v>0</v>
      </c>
      <c r="H11" s="20"/>
    </row>
    <row r="12" spans="1:8" ht="12.75">
      <c r="A12" s="21" t="s">
        <v>16</v>
      </c>
      <c r="B12" s="22">
        <v>1340</v>
      </c>
      <c r="C12" s="22">
        <v>1340</v>
      </c>
      <c r="D12" s="22">
        <v>2190</v>
      </c>
      <c r="E12" s="25">
        <f aca="true" t="shared" si="1" ref="E12:E22">D12/C12*100</f>
        <v>163.43283582089552</v>
      </c>
      <c r="F12" s="22">
        <v>2282</v>
      </c>
      <c r="G12" s="24">
        <f t="shared" si="0"/>
        <v>0.9596844872918493</v>
      </c>
      <c r="H12" s="26"/>
    </row>
    <row r="13" spans="1:8" ht="12.75">
      <c r="A13" s="27" t="s">
        <v>17</v>
      </c>
      <c r="B13" s="28">
        <f>B14+B19+B28+B35+B37+B41</f>
        <v>99172</v>
      </c>
      <c r="C13" s="28">
        <f>C14+C19+C28+C35+C37+C41</f>
        <v>99172</v>
      </c>
      <c r="D13" s="28">
        <f>D14+D19+D28+D35+D37+D41</f>
        <v>100867</v>
      </c>
      <c r="E13" s="29">
        <f t="shared" si="1"/>
        <v>101.70915177671117</v>
      </c>
      <c r="F13" s="28">
        <f>F14+F19+F28+F35+F37+F41</f>
        <v>96658</v>
      </c>
      <c r="G13" s="30">
        <f t="shared" si="0"/>
        <v>1.0435452833702332</v>
      </c>
      <c r="H13" s="20"/>
    </row>
    <row r="14" spans="1:8" ht="12.75">
      <c r="A14" s="27" t="s">
        <v>18</v>
      </c>
      <c r="B14" s="28">
        <f>B15+B16+B17+B18</f>
        <v>12141</v>
      </c>
      <c r="C14" s="28">
        <f>C15+C16+C17+C18</f>
        <v>12141</v>
      </c>
      <c r="D14" s="28">
        <f>D15+D16+D17+D18</f>
        <v>11871</v>
      </c>
      <c r="E14" s="29">
        <f t="shared" si="1"/>
        <v>97.7761304670126</v>
      </c>
      <c r="F14" s="28">
        <f>F15+F16+F17+F18</f>
        <v>11755</v>
      </c>
      <c r="G14" s="30">
        <f t="shared" si="0"/>
        <v>1.0098681412165036</v>
      </c>
      <c r="H14" s="20"/>
    </row>
    <row r="15" spans="1:8" ht="12.75">
      <c r="A15" s="31" t="s">
        <v>19</v>
      </c>
      <c r="B15" s="22">
        <v>5046</v>
      </c>
      <c r="C15" s="22">
        <v>5046</v>
      </c>
      <c r="D15" s="22">
        <v>4730</v>
      </c>
      <c r="E15" s="23">
        <f t="shared" si="1"/>
        <v>93.73761395164487</v>
      </c>
      <c r="F15" s="22">
        <v>5683</v>
      </c>
      <c r="G15" s="32">
        <f t="shared" si="0"/>
        <v>0.8323068801689248</v>
      </c>
      <c r="H15" s="26"/>
    </row>
    <row r="16" spans="1:8" ht="12.75">
      <c r="A16" s="31" t="s">
        <v>20</v>
      </c>
      <c r="B16" s="22">
        <v>1620</v>
      </c>
      <c r="C16" s="22">
        <v>1620</v>
      </c>
      <c r="D16" s="22">
        <v>1483</v>
      </c>
      <c r="E16" s="23">
        <f t="shared" si="1"/>
        <v>91.5432098765432</v>
      </c>
      <c r="F16" s="22">
        <v>751</v>
      </c>
      <c r="G16" s="32">
        <f t="shared" si="0"/>
        <v>1.9747003994673769</v>
      </c>
      <c r="H16" s="26"/>
    </row>
    <row r="17" spans="1:8" ht="12.75">
      <c r="A17" s="31" t="s">
        <v>21</v>
      </c>
      <c r="B17" s="22">
        <v>4675</v>
      </c>
      <c r="C17" s="22">
        <v>4675</v>
      </c>
      <c r="D17" s="22">
        <v>5030</v>
      </c>
      <c r="E17" s="23">
        <f t="shared" si="1"/>
        <v>107.59358288770053</v>
      </c>
      <c r="F17" s="22">
        <v>4560</v>
      </c>
      <c r="G17" s="32">
        <f t="shared" si="0"/>
        <v>1.1030701754385965</v>
      </c>
      <c r="H17" s="26"/>
    </row>
    <row r="18" spans="1:8" ht="12.75">
      <c r="A18" s="31" t="s">
        <v>16</v>
      </c>
      <c r="B18" s="22">
        <v>800</v>
      </c>
      <c r="C18" s="22">
        <v>800</v>
      </c>
      <c r="D18" s="22">
        <v>628</v>
      </c>
      <c r="E18" s="23">
        <f t="shared" si="1"/>
        <v>78.5</v>
      </c>
      <c r="F18" s="22">
        <v>761</v>
      </c>
      <c r="G18" s="32">
        <f t="shared" si="0"/>
        <v>0.8252299605781866</v>
      </c>
      <c r="H18" s="26"/>
    </row>
    <row r="19" spans="1:8" ht="12.75">
      <c r="A19" s="27" t="s">
        <v>22</v>
      </c>
      <c r="B19" s="28">
        <f>B20+B21+B22+B23+B24+B25+B26+B27</f>
        <v>17408</v>
      </c>
      <c r="C19" s="28">
        <f>C20+C21+C22+C23+C24+C25+C26+C27</f>
        <v>17408</v>
      </c>
      <c r="D19" s="28">
        <f>D20+D21+D22+D23+D24+D25+D26+D27</f>
        <v>20201</v>
      </c>
      <c r="E19" s="29">
        <f t="shared" si="1"/>
        <v>116.04434742647058</v>
      </c>
      <c r="F19" s="28">
        <f>F20+F21+F22+F23+F24+F25+F26+F27</f>
        <v>18605</v>
      </c>
      <c r="G19" s="30">
        <f t="shared" si="0"/>
        <v>1.0857833915614081</v>
      </c>
      <c r="H19" s="20"/>
    </row>
    <row r="20" spans="1:8" ht="12.75">
      <c r="A20" s="31" t="s">
        <v>23</v>
      </c>
      <c r="B20" s="22">
        <v>1590</v>
      </c>
      <c r="C20" s="22">
        <v>1590</v>
      </c>
      <c r="D20" s="22">
        <v>1540</v>
      </c>
      <c r="E20" s="23">
        <f t="shared" si="1"/>
        <v>96.85534591194968</v>
      </c>
      <c r="F20" s="22">
        <v>1578</v>
      </c>
      <c r="G20" s="32">
        <f t="shared" si="0"/>
        <v>0.9759188846641318</v>
      </c>
      <c r="H20" s="26"/>
    </row>
    <row r="21" spans="1:8" ht="12.75">
      <c r="A21" s="31" t="s">
        <v>24</v>
      </c>
      <c r="B21" s="22">
        <v>175</v>
      </c>
      <c r="C21" s="22">
        <v>175</v>
      </c>
      <c r="D21" s="22">
        <v>142</v>
      </c>
      <c r="E21" s="23">
        <f t="shared" si="1"/>
        <v>81.14285714285714</v>
      </c>
      <c r="F21" s="22">
        <v>159</v>
      </c>
      <c r="G21" s="32">
        <f t="shared" si="0"/>
        <v>0.8930817610062893</v>
      </c>
      <c r="H21" s="26"/>
    </row>
    <row r="22" spans="1:8" ht="12.75">
      <c r="A22" s="31" t="s">
        <v>25</v>
      </c>
      <c r="B22" s="22">
        <v>300</v>
      </c>
      <c r="C22" s="22">
        <v>300</v>
      </c>
      <c r="D22" s="22">
        <v>234</v>
      </c>
      <c r="E22" s="23">
        <f t="shared" si="1"/>
        <v>78</v>
      </c>
      <c r="F22" s="22">
        <v>314</v>
      </c>
      <c r="G22" s="32">
        <f t="shared" si="0"/>
        <v>0.7452229299363057</v>
      </c>
      <c r="H22" s="26"/>
    </row>
    <row r="23" spans="1:8" ht="12.75">
      <c r="A23" s="31" t="s">
        <v>26</v>
      </c>
      <c r="B23" s="22">
        <v>0</v>
      </c>
      <c r="C23" s="22">
        <v>0</v>
      </c>
      <c r="D23" s="22">
        <v>0</v>
      </c>
      <c r="E23" s="23">
        <v>0</v>
      </c>
      <c r="F23" s="22">
        <v>0</v>
      </c>
      <c r="G23" s="32">
        <v>0</v>
      </c>
      <c r="H23" s="26"/>
    </row>
    <row r="24" spans="1:8" ht="12.75">
      <c r="A24" s="31" t="s">
        <v>27</v>
      </c>
      <c r="B24" s="22">
        <v>2560</v>
      </c>
      <c r="C24" s="22">
        <v>2560</v>
      </c>
      <c r="D24" s="22">
        <v>3692</v>
      </c>
      <c r="E24" s="23">
        <f aca="true" t="shared" si="2" ref="E24:E35">D24/C24*100</f>
        <v>144.21875</v>
      </c>
      <c r="F24" s="22">
        <v>3424</v>
      </c>
      <c r="G24" s="32">
        <f aca="true" t="shared" si="3" ref="G24:G35">D24/F24</f>
        <v>1.0782710280373833</v>
      </c>
      <c r="H24" s="26"/>
    </row>
    <row r="25" spans="1:8" ht="12.75">
      <c r="A25" s="31" t="s">
        <v>28</v>
      </c>
      <c r="B25" s="22">
        <v>35</v>
      </c>
      <c r="C25" s="22">
        <v>35</v>
      </c>
      <c r="D25" s="22">
        <v>25</v>
      </c>
      <c r="E25" s="23">
        <f t="shared" si="2"/>
        <v>71.42857142857143</v>
      </c>
      <c r="F25" s="22">
        <v>37</v>
      </c>
      <c r="G25" s="32">
        <f t="shared" si="3"/>
        <v>0.6756756756756757</v>
      </c>
      <c r="H25" s="26"/>
    </row>
    <row r="26" spans="1:8" ht="12.75">
      <c r="A26" s="31" t="s">
        <v>29</v>
      </c>
      <c r="B26" s="22">
        <v>15</v>
      </c>
      <c r="C26" s="22">
        <v>15</v>
      </c>
      <c r="D26" s="22">
        <v>74</v>
      </c>
      <c r="E26" s="23">
        <f t="shared" si="2"/>
        <v>493.33333333333337</v>
      </c>
      <c r="F26" s="22">
        <v>23</v>
      </c>
      <c r="G26" s="32">
        <f t="shared" si="3"/>
        <v>3.217391304347826</v>
      </c>
      <c r="H26" s="26"/>
    </row>
    <row r="27" spans="1:8" ht="12.75">
      <c r="A27" s="31" t="s">
        <v>30</v>
      </c>
      <c r="B27" s="22">
        <v>12733</v>
      </c>
      <c r="C27" s="22">
        <v>12733</v>
      </c>
      <c r="D27" s="22">
        <v>14494</v>
      </c>
      <c r="E27" s="23">
        <f t="shared" si="2"/>
        <v>113.83020497918794</v>
      </c>
      <c r="F27" s="22">
        <v>13070</v>
      </c>
      <c r="G27" s="32">
        <f t="shared" si="3"/>
        <v>1.1089517980107115</v>
      </c>
      <c r="H27" s="26"/>
    </row>
    <row r="28" spans="1:8" ht="12.75">
      <c r="A28" s="27" t="s">
        <v>31</v>
      </c>
      <c r="B28" s="28">
        <f>B29+B30+B31+B32+B33</f>
        <v>63514</v>
      </c>
      <c r="C28" s="28">
        <f>C29+C30+C31+C32+C33</f>
        <v>63514</v>
      </c>
      <c r="D28" s="28">
        <f>D29+D30+D31+D32+D33+D34</f>
        <v>62893</v>
      </c>
      <c r="E28" s="23">
        <f t="shared" si="2"/>
        <v>99.02226280819977</v>
      </c>
      <c r="F28" s="28">
        <f>F29+F30+F31+F32+F33</f>
        <v>59752</v>
      </c>
      <c r="G28" s="30">
        <f t="shared" si="3"/>
        <v>1.052567278082742</v>
      </c>
      <c r="H28" s="20"/>
    </row>
    <row r="29" spans="1:8" ht="12.75">
      <c r="A29" s="31" t="s">
        <v>32</v>
      </c>
      <c r="B29" s="22">
        <v>1250</v>
      </c>
      <c r="C29" s="22">
        <v>1250</v>
      </c>
      <c r="D29" s="22">
        <v>1298</v>
      </c>
      <c r="E29" s="23">
        <f t="shared" si="2"/>
        <v>103.84</v>
      </c>
      <c r="F29" s="22">
        <v>1253</v>
      </c>
      <c r="G29" s="32">
        <f t="shared" si="3"/>
        <v>1.0359138068635276</v>
      </c>
      <c r="H29" s="26"/>
    </row>
    <row r="30" spans="1:8" ht="12.75">
      <c r="A30" s="31" t="s">
        <v>33</v>
      </c>
      <c r="B30" s="22">
        <v>44607</v>
      </c>
      <c r="C30" s="22">
        <v>44607</v>
      </c>
      <c r="D30" s="22">
        <v>44497</v>
      </c>
      <c r="E30" s="23">
        <f t="shared" si="2"/>
        <v>99.75340193243213</v>
      </c>
      <c r="F30" s="22">
        <v>42320</v>
      </c>
      <c r="G30" s="32">
        <f t="shared" si="3"/>
        <v>1.0514413988657845</v>
      </c>
      <c r="H30" s="26"/>
    </row>
    <row r="31" spans="1:8" ht="12.75">
      <c r="A31" s="31" t="s">
        <v>34</v>
      </c>
      <c r="B31" s="22">
        <v>15961</v>
      </c>
      <c r="C31" s="22">
        <v>15961</v>
      </c>
      <c r="D31" s="22">
        <v>15475</v>
      </c>
      <c r="E31" s="23">
        <f t="shared" si="2"/>
        <v>96.95507800263141</v>
      </c>
      <c r="F31" s="22">
        <v>14695</v>
      </c>
      <c r="G31" s="32">
        <f t="shared" si="3"/>
        <v>1.053079278666213</v>
      </c>
      <c r="H31" s="26"/>
    </row>
    <row r="32" spans="1:8" ht="12.75">
      <c r="A32" s="31" t="s">
        <v>35</v>
      </c>
      <c r="B32" s="22">
        <v>446</v>
      </c>
      <c r="C32" s="22">
        <v>446</v>
      </c>
      <c r="D32" s="22">
        <v>446</v>
      </c>
      <c r="E32" s="23">
        <f t="shared" si="2"/>
        <v>100</v>
      </c>
      <c r="F32" s="22">
        <v>423</v>
      </c>
      <c r="G32" s="32">
        <f t="shared" si="3"/>
        <v>1.0543735224586288</v>
      </c>
      <c r="H32" s="26"/>
    </row>
    <row r="33" spans="1:8" ht="12.75">
      <c r="A33" s="31" t="s">
        <v>16</v>
      </c>
      <c r="B33" s="22">
        <v>1250</v>
      </c>
      <c r="C33" s="22">
        <v>1250</v>
      </c>
      <c r="D33" s="22">
        <v>1097</v>
      </c>
      <c r="E33" s="23">
        <f t="shared" si="2"/>
        <v>87.76</v>
      </c>
      <c r="F33" s="22">
        <v>1061</v>
      </c>
      <c r="G33" s="32">
        <f t="shared" si="3"/>
        <v>1.0339302544769087</v>
      </c>
      <c r="H33" s="26"/>
    </row>
    <row r="34" spans="1:8" ht="12.75">
      <c r="A34" s="31" t="s">
        <v>286</v>
      </c>
      <c r="B34" s="22">
        <v>150</v>
      </c>
      <c r="C34" s="22">
        <v>150</v>
      </c>
      <c r="D34" s="22">
        <v>80</v>
      </c>
      <c r="E34" s="23">
        <f t="shared" si="2"/>
        <v>53.333333333333336</v>
      </c>
      <c r="F34" s="22"/>
      <c r="G34" s="32"/>
      <c r="H34" s="26"/>
    </row>
    <row r="35" spans="1:8" ht="12.75">
      <c r="A35" s="27" t="s">
        <v>36</v>
      </c>
      <c r="B35" s="28">
        <v>4</v>
      </c>
      <c r="C35" s="28">
        <v>4</v>
      </c>
      <c r="D35" s="28">
        <v>4</v>
      </c>
      <c r="E35" s="29">
        <f t="shared" si="2"/>
        <v>100</v>
      </c>
      <c r="F35" s="28">
        <v>4</v>
      </c>
      <c r="G35" s="30">
        <f t="shared" si="3"/>
        <v>1</v>
      </c>
      <c r="H35" s="20"/>
    </row>
    <row r="36" spans="1:8" ht="12.75">
      <c r="A36" s="31" t="s">
        <v>37</v>
      </c>
      <c r="B36" s="22"/>
      <c r="C36" s="22"/>
      <c r="D36" s="22"/>
      <c r="E36" s="23"/>
      <c r="F36" s="22"/>
      <c r="G36" s="32"/>
      <c r="H36" s="26"/>
    </row>
    <row r="37" spans="1:8" ht="12.75">
      <c r="A37" s="27" t="s">
        <v>38</v>
      </c>
      <c r="B37" s="28">
        <f>B38+B39+B40</f>
        <v>931</v>
      </c>
      <c r="C37" s="28">
        <f>C38+C39+C40</f>
        <v>931</v>
      </c>
      <c r="D37" s="28">
        <f>D38+D39+D40</f>
        <v>883</v>
      </c>
      <c r="E37" s="29">
        <f>D37/C37*100</f>
        <v>94.84425349087003</v>
      </c>
      <c r="F37" s="28">
        <f>F38+F39+F40</f>
        <v>1532</v>
      </c>
      <c r="G37" s="30">
        <f>D37/F37</f>
        <v>0.5763707571801566</v>
      </c>
      <c r="H37" s="20"/>
    </row>
    <row r="38" spans="1:8" ht="12.75">
      <c r="A38" s="31" t="s">
        <v>39</v>
      </c>
      <c r="B38" s="22">
        <v>0</v>
      </c>
      <c r="C38" s="22">
        <v>0</v>
      </c>
      <c r="D38" s="22">
        <v>0</v>
      </c>
      <c r="E38" s="23">
        <v>0</v>
      </c>
      <c r="F38" s="22">
        <v>0</v>
      </c>
      <c r="G38" s="32">
        <v>0</v>
      </c>
      <c r="H38" s="26"/>
    </row>
    <row r="39" spans="1:8" ht="12.75">
      <c r="A39" s="31" t="s">
        <v>40</v>
      </c>
      <c r="B39" s="22">
        <v>150</v>
      </c>
      <c r="C39" s="22">
        <v>150</v>
      </c>
      <c r="D39" s="22">
        <v>208</v>
      </c>
      <c r="E39" s="23">
        <f aca="true" t="shared" si="4" ref="E39:E44">D39/C39*100</f>
        <v>138.66666666666669</v>
      </c>
      <c r="F39" s="22">
        <v>390</v>
      </c>
      <c r="G39" s="32">
        <f aca="true" t="shared" si="5" ref="G39:G44">D39/F39</f>
        <v>0.5333333333333333</v>
      </c>
      <c r="H39" s="26"/>
    </row>
    <row r="40" spans="1:8" ht="12.75">
      <c r="A40" s="31" t="s">
        <v>41</v>
      </c>
      <c r="B40" s="22">
        <v>781</v>
      </c>
      <c r="C40" s="22">
        <v>781</v>
      </c>
      <c r="D40" s="22">
        <v>675</v>
      </c>
      <c r="E40" s="23">
        <f t="shared" si="4"/>
        <v>86.42765685019207</v>
      </c>
      <c r="F40" s="22">
        <v>1142</v>
      </c>
      <c r="G40" s="32">
        <f t="shared" si="5"/>
        <v>0.5910683012259195</v>
      </c>
      <c r="H40" s="26"/>
    </row>
    <row r="41" spans="1:8" ht="12.75">
      <c r="A41" s="27" t="s">
        <v>42</v>
      </c>
      <c r="B41" s="28">
        <f>B42+B43+B44</f>
        <v>5174</v>
      </c>
      <c r="C41" s="28">
        <f>C42+C43+C44</f>
        <v>5174</v>
      </c>
      <c r="D41" s="28">
        <f>D42+D43+D44</f>
        <v>5015</v>
      </c>
      <c r="E41" s="29">
        <f t="shared" si="4"/>
        <v>96.92694240432934</v>
      </c>
      <c r="F41" s="28">
        <f>F42+F43+F44</f>
        <v>5010</v>
      </c>
      <c r="G41" s="30">
        <f t="shared" si="5"/>
        <v>1.0009980039920159</v>
      </c>
      <c r="H41" s="20"/>
    </row>
    <row r="42" spans="1:8" ht="12.75">
      <c r="A42" s="31" t="s">
        <v>43</v>
      </c>
      <c r="B42" s="22">
        <v>922</v>
      </c>
      <c r="C42" s="22">
        <v>922</v>
      </c>
      <c r="D42" s="22">
        <v>863</v>
      </c>
      <c r="E42" s="23">
        <f t="shared" si="4"/>
        <v>93.60086767895879</v>
      </c>
      <c r="F42" s="22">
        <v>907</v>
      </c>
      <c r="G42" s="32">
        <f t="shared" si="5"/>
        <v>0.9514884233737596</v>
      </c>
      <c r="H42" s="26"/>
    </row>
    <row r="43" spans="1:8" ht="12.75">
      <c r="A43" s="31" t="s">
        <v>44</v>
      </c>
      <c r="B43" s="22">
        <v>4234</v>
      </c>
      <c r="C43" s="22">
        <v>4234</v>
      </c>
      <c r="D43" s="22">
        <v>4113</v>
      </c>
      <c r="E43" s="23">
        <f t="shared" si="4"/>
        <v>97.1421823334908</v>
      </c>
      <c r="F43" s="22">
        <v>4013</v>
      </c>
      <c r="G43" s="32">
        <f t="shared" si="5"/>
        <v>1.024919013207077</v>
      </c>
      <c r="H43" s="26"/>
    </row>
    <row r="44" spans="1:8" ht="12.75">
      <c r="A44" s="31" t="s">
        <v>45</v>
      </c>
      <c r="B44" s="22">
        <v>18</v>
      </c>
      <c r="C44" s="22">
        <v>18</v>
      </c>
      <c r="D44" s="22">
        <v>39</v>
      </c>
      <c r="E44" s="23">
        <f t="shared" si="4"/>
        <v>216.66666666666666</v>
      </c>
      <c r="F44" s="22">
        <v>90</v>
      </c>
      <c r="G44" s="32">
        <f t="shared" si="5"/>
        <v>0.43333333333333335</v>
      </c>
      <c r="H44" s="26"/>
    </row>
    <row r="45" spans="1:8" ht="12.75">
      <c r="A45" s="31"/>
      <c r="B45" s="22"/>
      <c r="C45" s="22"/>
      <c r="D45" s="22"/>
      <c r="E45" s="23"/>
      <c r="F45" s="22"/>
      <c r="G45" s="32"/>
      <c r="H45" s="26"/>
    </row>
    <row r="46" spans="1:8" ht="12.75">
      <c r="A46" s="33" t="s">
        <v>46</v>
      </c>
      <c r="B46" s="28">
        <f>B13-B8</f>
        <v>69023</v>
      </c>
      <c r="C46" s="28">
        <f>C13-C8</f>
        <v>69023</v>
      </c>
      <c r="D46" s="28">
        <f>D13-D8</f>
        <v>73528</v>
      </c>
      <c r="E46" s="23">
        <f>D46/C46*100</f>
        <v>106.52680990394505</v>
      </c>
      <c r="F46" s="28">
        <f>F13-F8</f>
        <v>69559</v>
      </c>
      <c r="G46" s="32">
        <f>D46/F46</f>
        <v>1.0570594746905504</v>
      </c>
      <c r="H46" s="20"/>
    </row>
    <row r="47" spans="1:8" ht="12.75">
      <c r="A47" s="27" t="s">
        <v>47</v>
      </c>
      <c r="B47" s="28">
        <f>B48+B8-B13</f>
        <v>-4061</v>
      </c>
      <c r="C47" s="28">
        <f>C48+C8-C13</f>
        <v>939</v>
      </c>
      <c r="D47" s="28">
        <f>D48+D8-D13</f>
        <v>-3566</v>
      </c>
      <c r="E47" s="29">
        <f>E48+E8-E13</f>
        <v>88.9704727547824</v>
      </c>
      <c r="F47" s="28">
        <f>F48+F8-F13</f>
        <v>-597</v>
      </c>
      <c r="G47" s="32">
        <f>D47/F47</f>
        <v>5.97319932998325</v>
      </c>
      <c r="H47" s="20"/>
    </row>
    <row r="48" spans="1:8" ht="12.75">
      <c r="A48" s="27" t="s">
        <v>48</v>
      </c>
      <c r="B48" s="22">
        <v>64962</v>
      </c>
      <c r="C48" s="22">
        <v>69962</v>
      </c>
      <c r="D48" s="22">
        <v>69962</v>
      </c>
      <c r="E48" s="23">
        <f>D48/C48*100</f>
        <v>100</v>
      </c>
      <c r="F48" s="22">
        <v>68962</v>
      </c>
      <c r="G48" s="32">
        <f>D48/F48</f>
        <v>1.0145007395377164</v>
      </c>
      <c r="H48" s="26"/>
    </row>
    <row r="49" spans="1:8" ht="12.75">
      <c r="A49" s="34"/>
      <c r="B49" s="35"/>
      <c r="C49" s="35"/>
      <c r="D49" s="35"/>
      <c r="E49" s="36"/>
      <c r="F49" s="35"/>
      <c r="G49" s="37"/>
      <c r="H49" s="26"/>
    </row>
    <row r="50" spans="1:8" ht="13.5" thickBot="1">
      <c r="A50" s="38" t="s">
        <v>49</v>
      </c>
      <c r="B50" s="39">
        <v>185</v>
      </c>
      <c r="C50" s="39">
        <v>185</v>
      </c>
      <c r="D50" s="39">
        <v>180.7</v>
      </c>
      <c r="E50" s="40">
        <f>D50/C50*100</f>
        <v>97.67567567567566</v>
      </c>
      <c r="F50" s="39">
        <v>179.4</v>
      </c>
      <c r="G50" s="41">
        <f>D50/F50</f>
        <v>1.007246376811594</v>
      </c>
      <c r="H50" s="26"/>
    </row>
    <row r="51" spans="1:7" ht="13.5" thickTop="1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 t="s">
        <v>50</v>
      </c>
      <c r="B53" s="6" t="s">
        <v>285</v>
      </c>
      <c r="C53" s="6"/>
      <c r="D53" s="6"/>
      <c r="E53" s="6"/>
      <c r="F53" s="6" t="s">
        <v>330</v>
      </c>
      <c r="G53" s="42"/>
    </row>
    <row r="54" spans="1:7" ht="12.75">
      <c r="A54" s="6" t="s">
        <v>51</v>
      </c>
      <c r="B54" s="6"/>
      <c r="C54" s="6"/>
      <c r="D54" s="6"/>
      <c r="E54" s="6"/>
      <c r="F54" s="6"/>
      <c r="G54" s="6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7">
      <selection activeCell="D3" sqref="D3"/>
    </sheetView>
  </sheetViews>
  <sheetFormatPr defaultColWidth="9.00390625" defaultRowHeight="12.75"/>
  <cols>
    <col min="1" max="3" width="9.125" style="45" customWidth="1"/>
    <col min="4" max="4" width="10.00390625" style="45" customWidth="1"/>
    <col min="5" max="16384" width="9.125" style="45" customWidth="1"/>
  </cols>
  <sheetData>
    <row r="1" spans="1:4" ht="15.75">
      <c r="A1" s="43" t="s">
        <v>287</v>
      </c>
      <c r="B1" s="44"/>
      <c r="C1" s="44"/>
      <c r="D1" s="44"/>
    </row>
    <row r="2" ht="12.75">
      <c r="G2" s="46" t="s">
        <v>52</v>
      </c>
    </row>
    <row r="3" ht="12.75">
      <c r="A3" s="45" t="s">
        <v>53</v>
      </c>
    </row>
    <row r="4" ht="13.5" thickBot="1">
      <c r="G4" s="45" t="s">
        <v>4</v>
      </c>
    </row>
    <row r="5" spans="1:7" ht="13.5" thickTop="1">
      <c r="A5" s="47" t="s">
        <v>54</v>
      </c>
      <c r="B5" s="48"/>
      <c r="C5" s="48"/>
      <c r="D5" s="732" t="s">
        <v>55</v>
      </c>
      <c r="E5" s="733"/>
      <c r="F5" s="732" t="s">
        <v>7</v>
      </c>
      <c r="G5" s="752"/>
    </row>
    <row r="6" spans="1:7" ht="12.75">
      <c r="A6" s="49" t="s">
        <v>56</v>
      </c>
      <c r="B6" s="50"/>
      <c r="C6" s="50"/>
      <c r="D6" s="734">
        <v>2012</v>
      </c>
      <c r="E6" s="731"/>
      <c r="F6" s="753" t="s">
        <v>228</v>
      </c>
      <c r="G6" s="754"/>
    </row>
    <row r="7" spans="1:7" ht="13.5" thickBot="1">
      <c r="A7" s="51"/>
      <c r="B7" s="52"/>
      <c r="C7" s="52"/>
      <c r="D7" s="53"/>
      <c r="E7" s="54"/>
      <c r="F7" s="53"/>
      <c r="G7" s="55"/>
    </row>
    <row r="8" spans="1:7" ht="13.5" thickTop="1">
      <c r="A8" s="56" t="s">
        <v>57</v>
      </c>
      <c r="B8" s="48"/>
      <c r="C8" s="48"/>
      <c r="D8" s="755">
        <f>SUM(D9:D12)</f>
        <v>3520</v>
      </c>
      <c r="E8" s="756"/>
      <c r="F8" s="755">
        <f>SUM(F9:F12)</f>
        <v>1718</v>
      </c>
      <c r="G8" s="757"/>
    </row>
    <row r="9" spans="1:7" ht="12.75">
      <c r="A9" s="57" t="s">
        <v>58</v>
      </c>
      <c r="B9" s="58"/>
      <c r="C9" s="58"/>
      <c r="D9" s="738">
        <v>0</v>
      </c>
      <c r="E9" s="739"/>
      <c r="F9" s="738">
        <v>735</v>
      </c>
      <c r="G9" s="742"/>
    </row>
    <row r="10" spans="1:7" ht="12.75">
      <c r="A10" s="59" t="s">
        <v>59</v>
      </c>
      <c r="B10" s="58"/>
      <c r="C10" s="58"/>
      <c r="D10" s="738">
        <v>320</v>
      </c>
      <c r="E10" s="739"/>
      <c r="F10" s="738">
        <v>667</v>
      </c>
      <c r="G10" s="742"/>
    </row>
    <row r="11" spans="1:7" ht="12.75">
      <c r="A11" s="57" t="s">
        <v>60</v>
      </c>
      <c r="B11" s="58"/>
      <c r="C11" s="58"/>
      <c r="D11" s="738">
        <v>120</v>
      </c>
      <c r="E11" s="739"/>
      <c r="F11" s="738">
        <v>299</v>
      </c>
      <c r="G11" s="742"/>
    </row>
    <row r="12" spans="1:7" ht="12.75">
      <c r="A12" s="57" t="s">
        <v>61</v>
      </c>
      <c r="B12" s="58"/>
      <c r="C12" s="58"/>
      <c r="D12" s="738">
        <v>3080</v>
      </c>
      <c r="E12" s="739"/>
      <c r="F12" s="738">
        <v>17</v>
      </c>
      <c r="G12" s="742"/>
    </row>
    <row r="13" spans="1:7" ht="13.5" thickBot="1">
      <c r="A13" s="60"/>
      <c r="B13" s="61"/>
      <c r="C13" s="61"/>
      <c r="D13" s="62"/>
      <c r="E13" s="63"/>
      <c r="F13" s="62"/>
      <c r="G13" s="64"/>
    </row>
    <row r="14" spans="1:7" ht="14.25" thickBot="1" thickTop="1">
      <c r="A14" s="65"/>
      <c r="B14" s="50"/>
      <c r="C14" s="50"/>
      <c r="D14" s="66"/>
      <c r="E14" s="67"/>
      <c r="F14" s="66"/>
      <c r="G14" s="68"/>
    </row>
    <row r="15" spans="1:7" ht="14.25" thickBot="1" thickTop="1">
      <c r="A15" s="69" t="s">
        <v>62</v>
      </c>
      <c r="B15" s="70"/>
      <c r="C15" s="70"/>
      <c r="D15" s="745">
        <f>D16+D21+D30+D38+D42</f>
        <v>497</v>
      </c>
      <c r="E15" s="737"/>
      <c r="F15" s="745">
        <f>F16+F21+F30+F37+F38+F42</f>
        <v>817</v>
      </c>
      <c r="G15" s="746"/>
    </row>
    <row r="16" spans="1:7" ht="12.75">
      <c r="A16" s="71" t="s">
        <v>18</v>
      </c>
      <c r="B16" s="58"/>
      <c r="C16" s="58"/>
      <c r="D16" s="758">
        <f>SUM(D17:D20)</f>
        <v>415</v>
      </c>
      <c r="E16" s="759"/>
      <c r="F16" s="758">
        <f>SUM(F17:F20)</f>
        <v>359</v>
      </c>
      <c r="G16" s="760"/>
    </row>
    <row r="17" spans="1:7" ht="12.75">
      <c r="A17" s="57" t="s">
        <v>19</v>
      </c>
      <c r="B17" s="58"/>
      <c r="C17" s="58"/>
      <c r="D17" s="738">
        <v>140</v>
      </c>
      <c r="E17" s="739"/>
      <c r="F17" s="738">
        <v>4</v>
      </c>
      <c r="G17" s="742"/>
    </row>
    <row r="18" spans="1:7" ht="12.75">
      <c r="A18" s="57" t="s">
        <v>20</v>
      </c>
      <c r="B18" s="58"/>
      <c r="C18" s="58"/>
      <c r="D18" s="738"/>
      <c r="E18" s="739"/>
      <c r="F18" s="738"/>
      <c r="G18" s="742"/>
    </row>
    <row r="19" spans="1:7" ht="12.75">
      <c r="A19" s="57" t="s">
        <v>63</v>
      </c>
      <c r="B19" s="58"/>
      <c r="C19" s="58"/>
      <c r="D19" s="738">
        <v>275</v>
      </c>
      <c r="E19" s="739"/>
      <c r="F19" s="738">
        <v>345</v>
      </c>
      <c r="G19" s="742"/>
    </row>
    <row r="20" spans="1:7" ht="12.75">
      <c r="A20" s="57" t="s">
        <v>61</v>
      </c>
      <c r="B20" s="58"/>
      <c r="C20" s="58"/>
      <c r="D20" s="738"/>
      <c r="E20" s="739"/>
      <c r="F20" s="738">
        <v>10</v>
      </c>
      <c r="G20" s="742"/>
    </row>
    <row r="21" spans="1:7" ht="12.75">
      <c r="A21" s="71" t="s">
        <v>22</v>
      </c>
      <c r="B21" s="58"/>
      <c r="C21" s="58"/>
      <c r="D21" s="743">
        <f>SUM(D22:D29)</f>
        <v>0</v>
      </c>
      <c r="E21" s="744"/>
      <c r="F21" s="743">
        <f>SUM(F22:F29)</f>
        <v>181</v>
      </c>
      <c r="G21" s="736"/>
    </row>
    <row r="22" spans="1:7" ht="12.75">
      <c r="A22" s="57" t="s">
        <v>23</v>
      </c>
      <c r="B22" s="58"/>
      <c r="C22" s="58"/>
      <c r="D22" s="738"/>
      <c r="E22" s="739"/>
      <c r="F22" s="738"/>
      <c r="G22" s="742"/>
    </row>
    <row r="23" spans="1:7" ht="12.75">
      <c r="A23" s="57" t="s">
        <v>64</v>
      </c>
      <c r="B23" s="58"/>
      <c r="C23" s="58"/>
      <c r="D23" s="738"/>
      <c r="E23" s="739"/>
      <c r="F23" s="738"/>
      <c r="G23" s="742"/>
    </row>
    <row r="24" spans="1:7" ht="12.75">
      <c r="A24" s="57" t="s">
        <v>25</v>
      </c>
      <c r="B24" s="58"/>
      <c r="C24" s="58"/>
      <c r="D24" s="738"/>
      <c r="E24" s="739"/>
      <c r="F24" s="738"/>
      <c r="G24" s="742"/>
    </row>
    <row r="25" spans="1:7" ht="12.75">
      <c r="A25" s="57" t="s">
        <v>26</v>
      </c>
      <c r="B25" s="58"/>
      <c r="C25" s="58"/>
      <c r="D25" s="738"/>
      <c r="E25" s="739"/>
      <c r="F25" s="738"/>
      <c r="G25" s="742"/>
    </row>
    <row r="26" spans="1:7" ht="12.75">
      <c r="A26" s="57" t="s">
        <v>65</v>
      </c>
      <c r="B26" s="58"/>
      <c r="C26" s="58"/>
      <c r="D26" s="738"/>
      <c r="E26" s="739"/>
      <c r="F26" s="738">
        <v>117</v>
      </c>
      <c r="G26" s="742"/>
    </row>
    <row r="27" spans="1:7" ht="12.75">
      <c r="A27" s="57" t="s">
        <v>28</v>
      </c>
      <c r="B27" s="58"/>
      <c r="C27" s="58"/>
      <c r="D27" s="738"/>
      <c r="E27" s="739"/>
      <c r="F27" s="738"/>
      <c r="G27" s="742"/>
    </row>
    <row r="28" spans="1:7" ht="12.75">
      <c r="A28" s="57" t="s">
        <v>29</v>
      </c>
      <c r="B28" s="58"/>
      <c r="C28" s="58"/>
      <c r="D28" s="738"/>
      <c r="E28" s="739"/>
      <c r="F28" s="738"/>
      <c r="G28" s="742"/>
    </row>
    <row r="29" spans="1:7" ht="12.75">
      <c r="A29" s="57" t="s">
        <v>30</v>
      </c>
      <c r="B29" s="58"/>
      <c r="C29" s="58"/>
      <c r="D29" s="738"/>
      <c r="E29" s="739"/>
      <c r="F29" s="738">
        <v>64</v>
      </c>
      <c r="G29" s="742"/>
    </row>
    <row r="30" spans="1:7" ht="12.75">
      <c r="A30" s="71" t="s">
        <v>31</v>
      </c>
      <c r="B30" s="58"/>
      <c r="C30" s="58"/>
      <c r="D30" s="743">
        <f>SUM(D31:D35)</f>
        <v>82</v>
      </c>
      <c r="E30" s="744"/>
      <c r="F30" s="743">
        <f>SUM(F31:F35)</f>
        <v>139</v>
      </c>
      <c r="G30" s="736"/>
    </row>
    <row r="31" spans="1:7" ht="12.75">
      <c r="A31" s="57" t="s">
        <v>32</v>
      </c>
      <c r="B31" s="58"/>
      <c r="C31" s="58"/>
      <c r="D31" s="738"/>
      <c r="E31" s="739"/>
      <c r="F31" s="738"/>
      <c r="G31" s="742"/>
    </row>
    <row r="32" spans="1:7" ht="12.75">
      <c r="A32" s="57" t="s">
        <v>66</v>
      </c>
      <c r="B32" s="58"/>
      <c r="C32" s="58"/>
      <c r="D32" s="738">
        <v>60</v>
      </c>
      <c r="E32" s="739"/>
      <c r="F32" s="738">
        <v>104</v>
      </c>
      <c r="G32" s="742"/>
    </row>
    <row r="33" spans="1:7" ht="12.75">
      <c r="A33" s="57" t="s">
        <v>67</v>
      </c>
      <c r="B33" s="58"/>
      <c r="C33" s="58"/>
      <c r="D33" s="738">
        <v>21</v>
      </c>
      <c r="E33" s="739"/>
      <c r="F33" s="738">
        <v>33</v>
      </c>
      <c r="G33" s="742"/>
    </row>
    <row r="34" spans="1:7" ht="12.75">
      <c r="A34" s="57" t="s">
        <v>68</v>
      </c>
      <c r="B34" s="58"/>
      <c r="C34" s="58"/>
      <c r="D34" s="738">
        <v>1</v>
      </c>
      <c r="E34" s="739"/>
      <c r="F34" s="738">
        <v>2</v>
      </c>
      <c r="G34" s="742"/>
    </row>
    <row r="35" spans="1:7" ht="12.75">
      <c r="A35" s="57"/>
      <c r="B35" s="58"/>
      <c r="C35" s="58"/>
      <c r="D35" s="738"/>
      <c r="E35" s="739"/>
      <c r="F35" s="738"/>
      <c r="G35" s="742"/>
    </row>
    <row r="36" spans="1:7" ht="12.75">
      <c r="A36" s="57"/>
      <c r="B36" s="58"/>
      <c r="C36" s="58"/>
      <c r="D36" s="72"/>
      <c r="E36" s="73"/>
      <c r="F36" s="72"/>
      <c r="G36" s="74"/>
    </row>
    <row r="37" spans="1:7" ht="12.75">
      <c r="A37" s="71" t="s">
        <v>69</v>
      </c>
      <c r="B37" s="58"/>
      <c r="C37" s="58"/>
      <c r="D37" s="72"/>
      <c r="E37" s="73"/>
      <c r="F37" s="740">
        <v>138</v>
      </c>
      <c r="G37" s="741"/>
    </row>
    <row r="38" spans="1:7" ht="12.75">
      <c r="A38" s="71" t="s">
        <v>38</v>
      </c>
      <c r="B38" s="58"/>
      <c r="C38" s="58"/>
      <c r="D38" s="743">
        <f>SUM(D39:D41)</f>
        <v>0</v>
      </c>
      <c r="E38" s="744"/>
      <c r="F38" s="743">
        <f>SUM(F39:F41)</f>
        <v>0</v>
      </c>
      <c r="G38" s="736"/>
    </row>
    <row r="39" spans="1:7" ht="12.75">
      <c r="A39" s="57" t="s">
        <v>39</v>
      </c>
      <c r="B39" s="58"/>
      <c r="C39" s="58"/>
      <c r="D39" s="738"/>
      <c r="E39" s="739"/>
      <c r="F39" s="738"/>
      <c r="G39" s="742"/>
    </row>
    <row r="40" spans="1:7" ht="12.75">
      <c r="A40" s="57" t="s">
        <v>70</v>
      </c>
      <c r="B40" s="58"/>
      <c r="C40" s="58"/>
      <c r="D40" s="738"/>
      <c r="E40" s="739"/>
      <c r="F40" s="738"/>
      <c r="G40" s="742"/>
    </row>
    <row r="41" spans="1:7" ht="12.75">
      <c r="A41" s="57" t="s">
        <v>71</v>
      </c>
      <c r="B41" s="58"/>
      <c r="C41" s="58"/>
      <c r="D41" s="738"/>
      <c r="E41" s="739"/>
      <c r="F41" s="738"/>
      <c r="G41" s="742"/>
    </row>
    <row r="42" spans="1:7" ht="12.75">
      <c r="A42" s="71" t="s">
        <v>42</v>
      </c>
      <c r="B42" s="58"/>
      <c r="C42" s="58"/>
      <c r="D42" s="743">
        <f>SUM(D43:D44)</f>
        <v>0</v>
      </c>
      <c r="E42" s="744"/>
      <c r="F42" s="743">
        <f>SUM(F43:F44)</f>
        <v>0</v>
      </c>
      <c r="G42" s="736"/>
    </row>
    <row r="43" spans="1:7" ht="12.75">
      <c r="A43" s="75" t="s">
        <v>43</v>
      </c>
      <c r="B43" s="73"/>
      <c r="C43" s="58"/>
      <c r="D43" s="738"/>
      <c r="E43" s="739"/>
      <c r="F43" s="738"/>
      <c r="G43" s="742"/>
    </row>
    <row r="44" spans="1:7" ht="13.5" thickBot="1">
      <c r="A44" s="76" t="s">
        <v>44</v>
      </c>
      <c r="B44" s="50"/>
      <c r="C44" s="50"/>
      <c r="D44" s="750"/>
      <c r="E44" s="751"/>
      <c r="F44" s="750"/>
      <c r="G44" s="735"/>
    </row>
    <row r="45" spans="1:7" ht="14.25" thickBot="1" thickTop="1">
      <c r="A45" s="48"/>
      <c r="B45" s="48"/>
      <c r="C45" s="48"/>
      <c r="D45" s="48"/>
      <c r="E45" s="48"/>
      <c r="F45" s="77"/>
      <c r="G45" s="77"/>
    </row>
    <row r="46" spans="1:7" ht="14.25" thickBot="1" thickTop="1">
      <c r="A46" s="78" t="s">
        <v>46</v>
      </c>
      <c r="B46" s="79"/>
      <c r="C46" s="77"/>
      <c r="D46" s="747">
        <f>D8-D15</f>
        <v>3023</v>
      </c>
      <c r="E46" s="748"/>
      <c r="F46" s="747">
        <f>F8-F15</f>
        <v>901</v>
      </c>
      <c r="G46" s="749"/>
    </row>
    <row r="47" spans="1:7" ht="14.25" thickBot="1" thickTop="1">
      <c r="A47" s="80"/>
      <c r="B47" s="81"/>
      <c r="C47" s="81"/>
      <c r="D47" s="82"/>
      <c r="E47" s="83"/>
      <c r="F47" s="82"/>
      <c r="G47" s="84"/>
    </row>
    <row r="48" spans="1:7" ht="14.25" thickBot="1" thickTop="1">
      <c r="A48" s="78" t="s">
        <v>72</v>
      </c>
      <c r="B48" s="77"/>
      <c r="C48" s="77"/>
      <c r="D48" s="747">
        <v>0.4</v>
      </c>
      <c r="E48" s="748"/>
      <c r="F48" s="747">
        <v>0.4</v>
      </c>
      <c r="G48" s="749"/>
    </row>
    <row r="49" spans="1:7" ht="13.5" thickTop="1">
      <c r="A49" s="45" t="s">
        <v>73</v>
      </c>
      <c r="C49" s="48"/>
      <c r="D49" s="45" t="s">
        <v>74</v>
      </c>
      <c r="F49" s="46" t="s">
        <v>75</v>
      </c>
      <c r="G49" s="85"/>
    </row>
    <row r="50" spans="2:7" ht="12.75">
      <c r="B50" s="46" t="s">
        <v>76</v>
      </c>
      <c r="C50" s="50"/>
      <c r="D50" s="46" t="s">
        <v>277</v>
      </c>
      <c r="F50" s="50"/>
      <c r="G50" s="86">
        <v>41305</v>
      </c>
    </row>
    <row r="51" ht="12.75">
      <c r="D51" s="46" t="s">
        <v>288</v>
      </c>
    </row>
  </sheetData>
  <mergeCells count="75">
    <mergeCell ref="D48:E48"/>
    <mergeCell ref="F48:G48"/>
    <mergeCell ref="D5:E5"/>
    <mergeCell ref="D6:E6"/>
    <mergeCell ref="F5:G5"/>
    <mergeCell ref="F6:G6"/>
    <mergeCell ref="D8:E8"/>
    <mergeCell ref="F8:G8"/>
    <mergeCell ref="D16:E16"/>
    <mergeCell ref="F16:G16"/>
    <mergeCell ref="D15:E15"/>
    <mergeCell ref="D12:E12"/>
    <mergeCell ref="D11:E11"/>
    <mergeCell ref="D10:E10"/>
    <mergeCell ref="D9:E9"/>
    <mergeCell ref="F9:G9"/>
    <mergeCell ref="D21:E21"/>
    <mergeCell ref="F21:G21"/>
    <mergeCell ref="D20:E20"/>
    <mergeCell ref="D19:E19"/>
    <mergeCell ref="D18:E18"/>
    <mergeCell ref="D17:E17"/>
    <mergeCell ref="F10:G10"/>
    <mergeCell ref="F11:G11"/>
    <mergeCell ref="F30:G30"/>
    <mergeCell ref="D26:E26"/>
    <mergeCell ref="D25:E25"/>
    <mergeCell ref="F25:G25"/>
    <mergeCell ref="F26:G26"/>
    <mergeCell ref="D24:E24"/>
    <mergeCell ref="D23:E23"/>
    <mergeCell ref="D22:E22"/>
    <mergeCell ref="F24:G24"/>
    <mergeCell ref="D38:E38"/>
    <mergeCell ref="F38:G38"/>
    <mergeCell ref="D42:E42"/>
    <mergeCell ref="F42:G42"/>
    <mergeCell ref="D40:E40"/>
    <mergeCell ref="D39:E39"/>
    <mergeCell ref="F39:G39"/>
    <mergeCell ref="F40:G40"/>
    <mergeCell ref="D46:E46"/>
    <mergeCell ref="F46:G46"/>
    <mergeCell ref="D41:E41"/>
    <mergeCell ref="F41:G41"/>
    <mergeCell ref="D43:E43"/>
    <mergeCell ref="F43:G43"/>
    <mergeCell ref="D44:E44"/>
    <mergeCell ref="F44:G44"/>
    <mergeCell ref="F12:G12"/>
    <mergeCell ref="F15:G15"/>
    <mergeCell ref="F17:G17"/>
    <mergeCell ref="F18:G18"/>
    <mergeCell ref="F19:G19"/>
    <mergeCell ref="F20:G20"/>
    <mergeCell ref="F22:G22"/>
    <mergeCell ref="F23:G23"/>
    <mergeCell ref="D32:E32"/>
    <mergeCell ref="F27:G27"/>
    <mergeCell ref="F28:G28"/>
    <mergeCell ref="F29:G29"/>
    <mergeCell ref="F31:G31"/>
    <mergeCell ref="D31:E31"/>
    <mergeCell ref="D29:E29"/>
    <mergeCell ref="D28:E28"/>
    <mergeCell ref="D27:E27"/>
    <mergeCell ref="D30:E30"/>
    <mergeCell ref="F32:G32"/>
    <mergeCell ref="F33:G33"/>
    <mergeCell ref="F34:G34"/>
    <mergeCell ref="F35:G35"/>
    <mergeCell ref="D35:E35"/>
    <mergeCell ref="D34:E34"/>
    <mergeCell ref="D33:E33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3"/>
  <sheetViews>
    <sheetView workbookViewId="0" topLeftCell="A1">
      <selection activeCell="D47" sqref="D47"/>
    </sheetView>
  </sheetViews>
  <sheetFormatPr defaultColWidth="9.00390625" defaultRowHeight="12.75"/>
  <cols>
    <col min="1" max="1" width="6.00390625" style="0" customWidth="1"/>
    <col min="2" max="2" width="9.75390625" style="0" customWidth="1"/>
    <col min="3" max="3" width="14.125" style="0" customWidth="1"/>
    <col min="4" max="4" width="13.00390625" style="0" customWidth="1"/>
    <col min="5" max="10" width="12.75390625" style="0" customWidth="1"/>
  </cols>
  <sheetData>
    <row r="1" ht="6" customHeight="1" thickBot="1"/>
    <row r="2" spans="1:10" ht="33" customHeight="1">
      <c r="A2" s="312" t="s">
        <v>138</v>
      </c>
      <c r="B2" s="313"/>
      <c r="C2" s="313"/>
      <c r="D2" s="313"/>
      <c r="E2" s="314"/>
      <c r="F2" s="314"/>
      <c r="G2" s="314"/>
      <c r="H2" s="314"/>
      <c r="I2" s="314"/>
      <c r="J2" s="315"/>
    </row>
    <row r="3" spans="1:10" ht="6.75" customHeight="1" thickBot="1">
      <c r="A3" s="316"/>
      <c r="B3" s="317"/>
      <c r="C3" s="317"/>
      <c r="D3" s="317"/>
      <c r="E3" s="317"/>
      <c r="F3" s="317"/>
      <c r="G3" s="317"/>
      <c r="H3" s="317"/>
      <c r="I3" s="317"/>
      <c r="J3" s="318"/>
    </row>
    <row r="4" spans="1:10" ht="21" customHeight="1">
      <c r="A4" s="319" t="s">
        <v>139</v>
      </c>
      <c r="B4" s="320"/>
      <c r="C4" s="321" t="s">
        <v>331</v>
      </c>
      <c r="D4" s="322"/>
      <c r="E4" s="322"/>
      <c r="F4" s="323"/>
      <c r="G4" s="323"/>
      <c r="H4" s="322"/>
      <c r="I4" s="322"/>
      <c r="J4" s="324"/>
    </row>
    <row r="5" spans="1:10" ht="3" customHeight="1" thickBot="1">
      <c r="A5" s="319"/>
      <c r="B5" s="320"/>
      <c r="C5" s="320"/>
      <c r="D5" s="320"/>
      <c r="E5" s="320"/>
      <c r="F5" s="325"/>
      <c r="G5" s="325"/>
      <c r="H5" s="320"/>
      <c r="I5" s="320"/>
      <c r="J5" s="326"/>
    </row>
    <row r="6" spans="1:10" ht="21" customHeight="1">
      <c r="A6" s="327" t="s">
        <v>140</v>
      </c>
      <c r="B6" s="328"/>
      <c r="C6" s="329" t="s">
        <v>290</v>
      </c>
      <c r="D6" s="329"/>
      <c r="E6" s="329"/>
      <c r="F6" s="329"/>
      <c r="G6" s="329"/>
      <c r="H6" s="329"/>
      <c r="I6" s="329"/>
      <c r="J6" s="330"/>
    </row>
    <row r="7" spans="1:10" ht="3" customHeight="1">
      <c r="A7" s="331"/>
      <c r="B7" s="332"/>
      <c r="C7" s="332"/>
      <c r="D7" s="332"/>
      <c r="E7" s="332"/>
      <c r="F7" s="332"/>
      <c r="G7" s="332"/>
      <c r="H7" s="332"/>
      <c r="I7" s="332"/>
      <c r="J7" s="333"/>
    </row>
    <row r="8" spans="1:10" ht="21" customHeight="1">
      <c r="A8" s="334" t="s">
        <v>141</v>
      </c>
      <c r="B8" s="335"/>
      <c r="C8" s="336" t="s">
        <v>142</v>
      </c>
      <c r="D8" s="336"/>
      <c r="E8" s="336"/>
      <c r="F8" s="336"/>
      <c r="G8" s="336"/>
      <c r="H8" s="336"/>
      <c r="I8" s="336"/>
      <c r="J8" s="337"/>
    </row>
    <row r="9" spans="1:10" ht="3" customHeight="1" thickBot="1">
      <c r="A9" s="338"/>
      <c r="B9" s="339"/>
      <c r="C9" s="340"/>
      <c r="D9" s="340"/>
      <c r="E9" s="340"/>
      <c r="F9" s="340"/>
      <c r="G9" s="340"/>
      <c r="H9" s="340"/>
      <c r="I9" s="340"/>
      <c r="J9" s="341"/>
    </row>
    <row r="10" spans="1:10" ht="21" customHeight="1">
      <c r="A10" s="342" t="s">
        <v>143</v>
      </c>
      <c r="B10" s="343"/>
      <c r="C10" s="344" t="s">
        <v>324</v>
      </c>
      <c r="D10" s="345" t="s">
        <v>56</v>
      </c>
      <c r="E10" s="346"/>
      <c r="F10" s="346"/>
      <c r="G10" s="346"/>
      <c r="H10" s="347"/>
      <c r="I10" s="348"/>
      <c r="J10" s="333" t="s">
        <v>144</v>
      </c>
    </row>
    <row r="11" spans="1:10" ht="3" customHeight="1">
      <c r="A11" s="331"/>
      <c r="B11" s="332"/>
      <c r="C11" s="349"/>
      <c r="D11" s="349"/>
      <c r="E11" s="332"/>
      <c r="F11" s="332"/>
      <c r="G11" s="350"/>
      <c r="H11" s="350"/>
      <c r="I11" s="351"/>
      <c r="J11" s="352"/>
    </row>
    <row r="12" spans="1:10" ht="18" customHeight="1">
      <c r="A12" s="334" t="s">
        <v>145</v>
      </c>
      <c r="B12" s="335"/>
      <c r="C12" s="336"/>
      <c r="D12" s="353" t="s">
        <v>277</v>
      </c>
      <c r="E12" s="353"/>
      <c r="F12" s="354"/>
      <c r="G12" s="355" t="s">
        <v>146</v>
      </c>
      <c r="H12" s="356">
        <v>296550212</v>
      </c>
      <c r="I12" s="357"/>
      <c r="J12" s="337"/>
    </row>
    <row r="13" spans="1:10" ht="3" customHeight="1" thickBot="1">
      <c r="A13" s="338"/>
      <c r="B13" s="339"/>
      <c r="C13" s="339"/>
      <c r="D13" s="339"/>
      <c r="E13" s="339"/>
      <c r="F13" s="358"/>
      <c r="G13" s="339"/>
      <c r="H13" s="339"/>
      <c r="I13" s="339"/>
      <c r="J13" s="359"/>
    </row>
    <row r="14" spans="1:10" ht="18" customHeight="1">
      <c r="A14" s="331" t="s">
        <v>147</v>
      </c>
      <c r="B14" s="332"/>
      <c r="C14" s="336" t="s">
        <v>291</v>
      </c>
      <c r="D14" s="336"/>
      <c r="E14" s="360"/>
      <c r="F14" s="328"/>
      <c r="G14" s="328"/>
      <c r="H14" s="361"/>
      <c r="I14" s="361"/>
      <c r="J14" s="333"/>
    </row>
    <row r="15" spans="1:10" ht="3" customHeight="1" thickBot="1">
      <c r="A15" s="331"/>
      <c r="B15" s="332"/>
      <c r="C15" s="332"/>
      <c r="D15" s="332"/>
      <c r="E15" s="332"/>
      <c r="F15" s="339"/>
      <c r="G15" s="332"/>
      <c r="H15" s="332"/>
      <c r="I15" s="332"/>
      <c r="J15" s="333"/>
    </row>
    <row r="16" spans="1:11" ht="21" customHeight="1" thickBot="1">
      <c r="A16" s="362" t="s">
        <v>148</v>
      </c>
      <c r="B16" s="363"/>
      <c r="C16" s="364">
        <v>2012</v>
      </c>
      <c r="D16" s="365" t="s">
        <v>149</v>
      </c>
      <c r="E16" s="363"/>
      <c r="F16" s="366">
        <v>2016</v>
      </c>
      <c r="G16" s="367" t="s">
        <v>150</v>
      </c>
      <c r="H16" s="720" t="s">
        <v>325</v>
      </c>
      <c r="I16" s="364"/>
      <c r="J16" s="368"/>
      <c r="K16" s="369"/>
    </row>
    <row r="17" spans="1:10" ht="18.75" customHeight="1">
      <c r="A17" s="370" t="s">
        <v>184</v>
      </c>
      <c r="B17" s="371"/>
      <c r="C17" s="371"/>
      <c r="D17" s="371"/>
      <c r="E17" s="372"/>
      <c r="F17" s="372"/>
      <c r="G17" s="372"/>
      <c r="H17" s="372"/>
      <c r="I17" s="372"/>
      <c r="J17" s="721" t="s">
        <v>151</v>
      </c>
    </row>
    <row r="18" spans="1:11" ht="13.5" customHeight="1">
      <c r="A18" s="319"/>
      <c r="B18" s="320"/>
      <c r="C18" s="373" t="s">
        <v>152</v>
      </c>
      <c r="D18" s="374" t="s">
        <v>153</v>
      </c>
      <c r="E18" s="375" t="s">
        <v>55</v>
      </c>
      <c r="F18" s="375" t="s">
        <v>55</v>
      </c>
      <c r="G18" s="375" t="s">
        <v>154</v>
      </c>
      <c r="H18" s="376" t="s">
        <v>55</v>
      </c>
      <c r="I18" s="377" t="s">
        <v>155</v>
      </c>
      <c r="J18" s="378" t="s">
        <v>156</v>
      </c>
      <c r="K18" s="320"/>
    </row>
    <row r="19" spans="1:11" ht="13.5" customHeight="1">
      <c r="A19" s="319"/>
      <c r="B19" s="320"/>
      <c r="C19" s="379" t="s">
        <v>157</v>
      </c>
      <c r="D19" s="380" t="s">
        <v>158</v>
      </c>
      <c r="E19" s="381" t="s">
        <v>159</v>
      </c>
      <c r="F19" s="381" t="s">
        <v>160</v>
      </c>
      <c r="G19" s="379" t="s">
        <v>161</v>
      </c>
      <c r="H19" s="382" t="s">
        <v>159</v>
      </c>
      <c r="I19" s="383" t="s">
        <v>162</v>
      </c>
      <c r="J19" s="384" t="s">
        <v>163</v>
      </c>
      <c r="K19" s="320"/>
    </row>
    <row r="20" spans="1:11" ht="13.5" customHeight="1" thickBot="1">
      <c r="A20" s="319"/>
      <c r="B20" s="320"/>
      <c r="C20" s="385" t="s">
        <v>164</v>
      </c>
      <c r="D20" s="386">
        <v>40908</v>
      </c>
      <c r="E20" s="387"/>
      <c r="F20" s="388" t="s">
        <v>165</v>
      </c>
      <c r="G20" s="389"/>
      <c r="H20" s="763" t="s">
        <v>292</v>
      </c>
      <c r="I20" s="764"/>
      <c r="J20" s="390" t="s">
        <v>166</v>
      </c>
      <c r="K20" s="320"/>
    </row>
    <row r="21" spans="1:11" ht="21" customHeight="1">
      <c r="A21" s="391" t="s">
        <v>167</v>
      </c>
      <c r="B21" s="392"/>
      <c r="C21" s="393">
        <f>D21+G21+H21+I21+J21</f>
        <v>10762360</v>
      </c>
      <c r="D21" s="394">
        <f aca="true" t="shared" si="0" ref="D21:I21">SUM(D23:D26)</f>
        <v>0</v>
      </c>
      <c r="E21" s="394">
        <f t="shared" si="0"/>
        <v>552000</v>
      </c>
      <c r="F21" s="394">
        <f t="shared" si="0"/>
        <v>0</v>
      </c>
      <c r="G21" s="394">
        <f t="shared" si="0"/>
        <v>462360</v>
      </c>
      <c r="H21" s="395">
        <f t="shared" si="0"/>
        <v>0</v>
      </c>
      <c r="I21" s="394">
        <f t="shared" si="0"/>
        <v>0</v>
      </c>
      <c r="J21" s="396">
        <f>SUM(D30:J30)</f>
        <v>10300000</v>
      </c>
      <c r="K21" s="320"/>
    </row>
    <row r="22" spans="1:11" ht="3" customHeight="1" thickBot="1">
      <c r="A22" s="391"/>
      <c r="B22" s="369"/>
      <c r="C22" s="397"/>
      <c r="D22" s="398"/>
      <c r="E22" s="399"/>
      <c r="F22" s="400"/>
      <c r="G22" s="400"/>
      <c r="H22" s="400"/>
      <c r="I22" s="400"/>
      <c r="J22" s="401"/>
      <c r="K22" s="320"/>
    </row>
    <row r="23" spans="1:11" ht="15" customHeight="1">
      <c r="A23" s="269" t="s">
        <v>168</v>
      </c>
      <c r="B23" s="402" t="s">
        <v>169</v>
      </c>
      <c r="C23" s="403">
        <f>D23+G23+H23+I23+J23</f>
        <v>10700000</v>
      </c>
      <c r="D23" s="404"/>
      <c r="E23" s="405">
        <v>400000</v>
      </c>
      <c r="F23" s="406"/>
      <c r="G23" s="407">
        <v>400000</v>
      </c>
      <c r="H23" s="408"/>
      <c r="I23" s="408"/>
      <c r="J23" s="409">
        <v>10300000</v>
      </c>
      <c r="K23" s="320"/>
    </row>
    <row r="24" spans="1:11" ht="15" customHeight="1">
      <c r="A24" s="269"/>
      <c r="B24" s="410" t="s">
        <v>170</v>
      </c>
      <c r="C24" s="411">
        <f>D24+G24+H24+I24+J24</f>
        <v>0</v>
      </c>
      <c r="D24" s="411"/>
      <c r="E24" s="412"/>
      <c r="F24" s="413"/>
      <c r="G24" s="414"/>
      <c r="H24" s="415"/>
      <c r="I24" s="415"/>
      <c r="J24" s="416"/>
      <c r="K24" s="320"/>
    </row>
    <row r="25" spans="1:11" ht="15" customHeight="1">
      <c r="A25" s="319"/>
      <c r="B25" s="417" t="s">
        <v>171</v>
      </c>
      <c r="C25" s="411">
        <f>D25+G25+H25+I25+J25</f>
        <v>62360</v>
      </c>
      <c r="D25" s="411"/>
      <c r="E25" s="412">
        <v>152000</v>
      </c>
      <c r="F25" s="413"/>
      <c r="G25" s="414">
        <v>62360</v>
      </c>
      <c r="H25" s="415"/>
      <c r="I25" s="415"/>
      <c r="J25" s="416"/>
      <c r="K25" s="320"/>
    </row>
    <row r="26" spans="1:11" ht="15" customHeight="1">
      <c r="A26" s="319"/>
      <c r="B26" s="418" t="s">
        <v>172</v>
      </c>
      <c r="C26" s="419">
        <f>D26+G26+H26+I26+J26</f>
        <v>0</v>
      </c>
      <c r="D26" s="419"/>
      <c r="E26" s="420"/>
      <c r="F26" s="421"/>
      <c r="G26" s="422"/>
      <c r="H26" s="423"/>
      <c r="I26" s="423"/>
      <c r="J26" s="424"/>
      <c r="K26" s="320"/>
    </row>
    <row r="27" spans="1:11" ht="3" customHeight="1" hidden="1">
      <c r="A27" s="425"/>
      <c r="B27" s="426"/>
      <c r="C27" s="427"/>
      <c r="D27" s="428"/>
      <c r="E27" s="429"/>
      <c r="F27" s="430"/>
      <c r="G27" s="430"/>
      <c r="H27" s="431"/>
      <c r="I27" s="431"/>
      <c r="J27" s="432"/>
      <c r="K27" s="320"/>
    </row>
    <row r="28" spans="1:11" ht="15" customHeight="1">
      <c r="A28" s="433"/>
      <c r="B28" s="434"/>
      <c r="C28" s="435">
        <f>SUM(C23:C26)</f>
        <v>10762360</v>
      </c>
      <c r="D28" s="436"/>
      <c r="E28" s="436"/>
      <c r="F28" s="436"/>
      <c r="G28" s="436"/>
      <c r="H28" s="436"/>
      <c r="I28" s="436"/>
      <c r="J28" s="437">
        <f>SUM(J23:J26)</f>
        <v>10300000</v>
      </c>
      <c r="K28" s="320"/>
    </row>
    <row r="29" spans="1:11" ht="15" customHeight="1" thickBot="1">
      <c r="A29" s="438"/>
      <c r="B29" s="439"/>
      <c r="C29" s="440" t="s">
        <v>166</v>
      </c>
      <c r="D29" s="441">
        <v>2014</v>
      </c>
      <c r="E29" s="441">
        <v>2015</v>
      </c>
      <c r="F29" s="442">
        <v>2016</v>
      </c>
      <c r="G29" s="442">
        <v>2017</v>
      </c>
      <c r="H29" s="442">
        <v>2018</v>
      </c>
      <c r="I29" s="442">
        <v>2019</v>
      </c>
      <c r="J29" s="443" t="s">
        <v>173</v>
      </c>
      <c r="K29" s="320"/>
    </row>
    <row r="30" spans="1:11" ht="18" customHeight="1">
      <c r="A30" s="438"/>
      <c r="B30" s="444"/>
      <c r="C30" s="445" t="s">
        <v>174</v>
      </c>
      <c r="D30" s="446">
        <f aca="true" t="shared" si="1" ref="D30:J30">SUM(D32:D35)</f>
        <v>2800000</v>
      </c>
      <c r="E30" s="446">
        <f t="shared" si="1"/>
        <v>5000000</v>
      </c>
      <c r="F30" s="446">
        <f t="shared" si="1"/>
        <v>2500000</v>
      </c>
      <c r="G30" s="446">
        <f t="shared" si="1"/>
        <v>0</v>
      </c>
      <c r="H30" s="446">
        <f t="shared" si="1"/>
        <v>0</v>
      </c>
      <c r="I30" s="446">
        <f t="shared" si="1"/>
        <v>0</v>
      </c>
      <c r="J30" s="447">
        <f t="shared" si="1"/>
        <v>0</v>
      </c>
      <c r="K30" s="320"/>
    </row>
    <row r="31" spans="1:11" ht="3" customHeight="1" thickBot="1">
      <c r="A31" s="438"/>
      <c r="B31" s="444"/>
      <c r="C31" s="448"/>
      <c r="D31" s="449"/>
      <c r="E31" s="450"/>
      <c r="F31" s="450"/>
      <c r="G31" s="450"/>
      <c r="H31" s="450"/>
      <c r="I31" s="451"/>
      <c r="J31" s="452"/>
      <c r="K31" s="320"/>
    </row>
    <row r="32" spans="1:10" ht="15" customHeight="1">
      <c r="A32" s="319"/>
      <c r="B32" s="439"/>
      <c r="C32" s="453" t="s">
        <v>185</v>
      </c>
      <c r="D32" s="454">
        <v>2800000</v>
      </c>
      <c r="E32" s="455">
        <v>5000000</v>
      </c>
      <c r="F32" s="455">
        <v>2500000</v>
      </c>
      <c r="G32" s="455"/>
      <c r="H32" s="455"/>
      <c r="I32" s="456"/>
      <c r="J32" s="457"/>
    </row>
    <row r="33" spans="1:10" ht="15" customHeight="1">
      <c r="A33" s="458" t="s">
        <v>175</v>
      </c>
      <c r="B33" s="459"/>
      <c r="C33" s="453" t="s">
        <v>170</v>
      </c>
      <c r="D33" s="460"/>
      <c r="E33" s="460"/>
      <c r="F33" s="460"/>
      <c r="G33" s="460"/>
      <c r="H33" s="460"/>
      <c r="I33" s="461"/>
      <c r="J33" s="462"/>
    </row>
    <row r="34" spans="1:10" ht="15" customHeight="1">
      <c r="A34" s="761">
        <f>C22-D22-F22-G22-H22-J22</f>
        <v>0</v>
      </c>
      <c r="B34" s="762"/>
      <c r="C34" s="464" t="s">
        <v>171</v>
      </c>
      <c r="D34" s="460"/>
      <c r="E34" s="460"/>
      <c r="F34" s="460"/>
      <c r="G34" s="460"/>
      <c r="H34" s="460"/>
      <c r="I34" s="461"/>
      <c r="J34" s="462"/>
    </row>
    <row r="35" spans="1:10" ht="15" customHeight="1">
      <c r="A35" s="463"/>
      <c r="B35" s="459"/>
      <c r="C35" s="465" t="s">
        <v>172</v>
      </c>
      <c r="D35" s="455"/>
      <c r="E35" s="460"/>
      <c r="F35" s="460"/>
      <c r="G35" s="460"/>
      <c r="H35" s="460"/>
      <c r="I35" s="461"/>
      <c r="J35" s="462"/>
    </row>
    <row r="36" spans="1:10" ht="12.75" customHeight="1" thickBot="1">
      <c r="A36" s="319"/>
      <c r="B36" s="466"/>
      <c r="C36" s="320"/>
      <c r="D36" s="320"/>
      <c r="E36" s="320"/>
      <c r="F36" s="320"/>
      <c r="G36" s="320"/>
      <c r="H36" s="320"/>
      <c r="I36" s="320"/>
      <c r="J36" s="467"/>
    </row>
    <row r="37" spans="1:10" ht="18" customHeight="1" thickBot="1">
      <c r="A37" s="468" t="s">
        <v>176</v>
      </c>
      <c r="B37" s="469"/>
      <c r="C37" s="470"/>
      <c r="D37" s="470"/>
      <c r="E37" s="470"/>
      <c r="F37" s="470"/>
      <c r="G37" s="470"/>
      <c r="H37" s="470"/>
      <c r="I37" s="470"/>
      <c r="J37" s="471"/>
    </row>
    <row r="38" spans="1:10" ht="12.75" customHeight="1">
      <c r="A38" s="269" t="s">
        <v>177</v>
      </c>
      <c r="B38" s="270"/>
      <c r="C38" s="271"/>
      <c r="D38" s="271"/>
      <c r="E38" s="472"/>
      <c r="F38" s="472"/>
      <c r="G38" s="472"/>
      <c r="H38" s="270"/>
      <c r="I38" s="270"/>
      <c r="J38" s="272"/>
    </row>
    <row r="39" spans="1:10" ht="12.75" customHeight="1">
      <c r="A39" s="269"/>
      <c r="B39" s="270"/>
      <c r="C39" s="271"/>
      <c r="D39" s="271"/>
      <c r="E39" s="472"/>
      <c r="F39" s="472"/>
      <c r="G39" s="472"/>
      <c r="H39" s="270"/>
      <c r="I39" s="270"/>
      <c r="J39" s="272"/>
    </row>
    <row r="40" spans="1:10" ht="12.75" customHeight="1">
      <c r="A40" s="724" t="s">
        <v>316</v>
      </c>
      <c r="B40" s="278"/>
      <c r="C40" s="278"/>
      <c r="D40" s="278"/>
      <c r="E40" s="278"/>
      <c r="F40" s="278"/>
      <c r="G40" s="278"/>
      <c r="H40" s="729"/>
      <c r="I40" s="270"/>
      <c r="J40" s="272"/>
    </row>
    <row r="41" spans="1:10" ht="12.75" customHeight="1">
      <c r="A41" s="273" t="s">
        <v>315</v>
      </c>
      <c r="B41" s="160"/>
      <c r="C41" s="160"/>
      <c r="D41" s="160"/>
      <c r="E41" s="160"/>
      <c r="F41" s="160"/>
      <c r="G41" s="160"/>
      <c r="H41" s="160"/>
      <c r="I41" s="270"/>
      <c r="J41" s="272"/>
    </row>
    <row r="42" spans="1:10" ht="12.75" customHeight="1">
      <c r="A42" s="267" t="s">
        <v>312</v>
      </c>
      <c r="B42" s="161"/>
      <c r="C42" s="161"/>
      <c r="D42" s="161"/>
      <c r="E42" s="161"/>
      <c r="F42" s="161"/>
      <c r="G42" s="162"/>
      <c r="H42" s="268"/>
      <c r="I42" s="728"/>
      <c r="J42" s="272"/>
    </row>
    <row r="43" spans="1:10" ht="12.75" customHeight="1">
      <c r="A43" s="273" t="s">
        <v>313</v>
      </c>
      <c r="B43" s="160"/>
      <c r="C43" s="160"/>
      <c r="D43" s="160"/>
      <c r="E43" s="160"/>
      <c r="F43" s="160"/>
      <c r="G43" s="160"/>
      <c r="H43" s="160"/>
      <c r="I43" s="270"/>
      <c r="J43" s="272"/>
    </row>
    <row r="44" spans="1:10" ht="12.75" customHeight="1">
      <c r="A44" s="273"/>
      <c r="B44" s="160"/>
      <c r="C44" s="160"/>
      <c r="D44" s="160"/>
      <c r="E44" s="160"/>
      <c r="F44" s="160"/>
      <c r="G44" s="160"/>
      <c r="H44" s="160"/>
      <c r="I44" s="270"/>
      <c r="J44" s="272"/>
    </row>
    <row r="45" spans="1:10" ht="12.75" customHeight="1">
      <c r="A45" s="273"/>
      <c r="B45" s="160"/>
      <c r="C45" s="160"/>
      <c r="D45" s="160"/>
      <c r="E45" s="160"/>
      <c r="F45" s="160"/>
      <c r="G45" s="160"/>
      <c r="H45" s="160"/>
      <c r="I45" s="270"/>
      <c r="J45" s="272"/>
    </row>
    <row r="46" spans="1:10" ht="12.75" customHeight="1">
      <c r="A46" s="269"/>
      <c r="B46" s="270"/>
      <c r="C46" s="270"/>
      <c r="D46" s="270"/>
      <c r="E46" s="270"/>
      <c r="F46" s="270"/>
      <c r="G46" s="270"/>
      <c r="H46" s="270"/>
      <c r="I46" s="270"/>
      <c r="J46" s="272"/>
    </row>
    <row r="47" spans="1:10" ht="12.75" customHeight="1">
      <c r="A47" s="269"/>
      <c r="B47" s="270"/>
      <c r="C47" s="270"/>
      <c r="D47" s="270"/>
      <c r="E47" s="270"/>
      <c r="F47" s="270"/>
      <c r="G47" s="270"/>
      <c r="H47" s="270"/>
      <c r="I47" s="270"/>
      <c r="J47" s="272"/>
    </row>
    <row r="48" spans="1:10" ht="12.75" customHeight="1">
      <c r="A48" s="269"/>
      <c r="B48" s="270"/>
      <c r="C48" s="270"/>
      <c r="D48" s="270"/>
      <c r="E48" s="270"/>
      <c r="F48" s="270"/>
      <c r="G48" s="270"/>
      <c r="H48" s="270"/>
      <c r="I48" s="270"/>
      <c r="J48" s="272"/>
    </row>
    <row r="49" spans="1:10" ht="12.75">
      <c r="A49" s="473"/>
      <c r="B49" s="347"/>
      <c r="C49" s="347"/>
      <c r="D49" s="347"/>
      <c r="E49" s="347"/>
      <c r="F49" s="347"/>
      <c r="G49" s="347"/>
      <c r="H49" s="347"/>
      <c r="I49" s="347"/>
      <c r="J49" s="474"/>
    </row>
    <row r="50" spans="1:10" ht="12.75">
      <c r="A50" s="473"/>
      <c r="B50" s="347"/>
      <c r="C50" s="347"/>
      <c r="D50" s="347"/>
      <c r="E50" s="347"/>
      <c r="F50" s="347"/>
      <c r="G50" s="347"/>
      <c r="H50" s="347"/>
      <c r="I50" s="347"/>
      <c r="J50" s="474"/>
    </row>
    <row r="51" spans="1:10" ht="12.75">
      <c r="A51" s="473"/>
      <c r="B51" s="347"/>
      <c r="C51" s="347"/>
      <c r="D51" s="347"/>
      <c r="E51" s="347"/>
      <c r="F51" s="347"/>
      <c r="G51" s="347"/>
      <c r="H51" s="347"/>
      <c r="I51" s="347"/>
      <c r="J51" s="474"/>
    </row>
    <row r="52" spans="1:10" ht="12.75">
      <c r="A52" s="473"/>
      <c r="B52" s="347"/>
      <c r="C52" s="347"/>
      <c r="D52" s="347"/>
      <c r="E52" s="347"/>
      <c r="F52" s="347"/>
      <c r="G52" s="347"/>
      <c r="H52" s="347"/>
      <c r="I52" s="347"/>
      <c r="J52" s="474"/>
    </row>
    <row r="53" spans="1:10" ht="12.75">
      <c r="A53" s="473"/>
      <c r="B53" s="347"/>
      <c r="C53" s="347"/>
      <c r="D53" s="347"/>
      <c r="E53" s="347"/>
      <c r="F53" s="347"/>
      <c r="G53" s="347"/>
      <c r="H53" s="347"/>
      <c r="I53" s="347"/>
      <c r="J53" s="474"/>
    </row>
    <row r="54" spans="1:10" ht="12.75">
      <c r="A54" s="473"/>
      <c r="B54" s="347"/>
      <c r="C54" s="347"/>
      <c r="D54" s="347"/>
      <c r="E54" s="347"/>
      <c r="F54" s="347"/>
      <c r="G54" s="347"/>
      <c r="H54" s="347"/>
      <c r="I54" s="347"/>
      <c r="J54" s="474"/>
    </row>
    <row r="55" spans="1:10" ht="12.75" customHeight="1">
      <c r="A55" s="475"/>
      <c r="B55" s="476"/>
      <c r="C55" s="476"/>
      <c r="D55" s="476"/>
      <c r="E55" s="476"/>
      <c r="F55" s="476"/>
      <c r="G55" s="476"/>
      <c r="H55" s="476"/>
      <c r="I55" s="476"/>
      <c r="J55" s="477"/>
    </row>
    <row r="56" spans="1:10" ht="12.75" customHeight="1">
      <c r="A56" s="475"/>
      <c r="B56" s="332"/>
      <c r="C56" s="332"/>
      <c r="D56" s="332"/>
      <c r="E56" s="332"/>
      <c r="F56" s="332"/>
      <c r="G56" s="332"/>
      <c r="H56" s="332"/>
      <c r="I56" s="332"/>
      <c r="J56" s="333"/>
    </row>
    <row r="57" spans="1:10" ht="12.75" customHeight="1">
      <c r="A57" s="331"/>
      <c r="B57" s="332"/>
      <c r="C57" s="332"/>
      <c r="D57" s="332"/>
      <c r="E57" s="332"/>
      <c r="F57" s="332"/>
      <c r="G57" s="332"/>
      <c r="H57" s="332"/>
      <c r="I57" s="332"/>
      <c r="J57" s="333"/>
    </row>
    <row r="58" spans="1:10" ht="12.75" customHeight="1">
      <c r="A58" s="331"/>
      <c r="B58" s="332"/>
      <c r="C58" s="332"/>
      <c r="D58" s="332"/>
      <c r="E58" s="332"/>
      <c r="F58" s="332"/>
      <c r="G58" s="332"/>
      <c r="H58" s="332"/>
      <c r="I58" s="332"/>
      <c r="J58" s="333"/>
    </row>
    <row r="59" spans="1:10" ht="12.75" customHeight="1">
      <c r="A59" s="334" t="s">
        <v>178</v>
      </c>
      <c r="B59" s="335"/>
      <c r="C59" s="335"/>
      <c r="D59" s="335" t="s">
        <v>74</v>
      </c>
      <c r="E59" s="335"/>
      <c r="F59" s="335"/>
      <c r="G59" s="335" t="s">
        <v>179</v>
      </c>
      <c r="H59" s="335"/>
      <c r="I59" s="335"/>
      <c r="J59" s="478"/>
    </row>
    <row r="60" spans="1:10" ht="12.75" customHeight="1">
      <c r="A60" s="331"/>
      <c r="B60" s="765" t="s">
        <v>76</v>
      </c>
      <c r="C60" s="765"/>
      <c r="D60" s="332" t="s">
        <v>118</v>
      </c>
      <c r="E60" s="765" t="s">
        <v>314</v>
      </c>
      <c r="F60" s="765"/>
      <c r="G60" s="332"/>
      <c r="H60" s="766" t="s">
        <v>329</v>
      </c>
      <c r="I60" s="766"/>
      <c r="J60" s="333"/>
    </row>
    <row r="61" spans="1:10" ht="12.75" customHeight="1" thickBot="1">
      <c r="A61" s="338"/>
      <c r="B61" s="339"/>
      <c r="C61" s="339"/>
      <c r="D61" s="339"/>
      <c r="E61" s="339"/>
      <c r="F61" s="339"/>
      <c r="G61" s="339"/>
      <c r="H61" s="339"/>
      <c r="I61" s="339"/>
      <c r="J61" s="359"/>
    </row>
    <row r="62" spans="1:10" ht="13.5" customHeight="1">
      <c r="A62" s="328"/>
      <c r="B62" s="332"/>
      <c r="C62" s="332"/>
      <c r="D62" s="332"/>
      <c r="E62" s="332"/>
      <c r="F62" s="332"/>
      <c r="G62" s="332"/>
      <c r="H62" s="332"/>
      <c r="I62" s="332"/>
      <c r="J62" s="332"/>
    </row>
    <row r="63" spans="1:10" ht="11.25" customHeight="1">
      <c r="A63" s="476" t="s">
        <v>128</v>
      </c>
      <c r="B63" s="332"/>
      <c r="C63" s="332"/>
      <c r="D63" s="332"/>
      <c r="E63" s="332"/>
      <c r="F63" s="332"/>
      <c r="G63" s="332"/>
      <c r="H63" s="332"/>
      <c r="I63" s="332"/>
      <c r="J63" s="332"/>
    </row>
    <row r="64" spans="1:10" ht="11.25" customHeight="1">
      <c r="A64" s="476" t="s">
        <v>293</v>
      </c>
      <c r="B64" s="332"/>
      <c r="C64" s="332"/>
      <c r="D64" s="332"/>
      <c r="E64" s="332"/>
      <c r="F64" s="332"/>
      <c r="G64" s="332"/>
      <c r="H64" s="332"/>
      <c r="I64" s="332"/>
      <c r="J64" s="332"/>
    </row>
    <row r="65" spans="1:10" ht="6" customHeight="1">
      <c r="A65" s="476"/>
      <c r="B65" s="332"/>
      <c r="C65" s="332"/>
      <c r="D65" s="332"/>
      <c r="E65" s="332"/>
      <c r="F65" s="332"/>
      <c r="G65" s="332"/>
      <c r="H65" s="332"/>
      <c r="I65" s="332"/>
      <c r="J65" s="332"/>
    </row>
    <row r="66" spans="1:10" ht="11.25" customHeight="1">
      <c r="A66" s="479" t="s">
        <v>181</v>
      </c>
      <c r="B66" s="479"/>
      <c r="C66" s="479"/>
      <c r="D66" s="479"/>
      <c r="E66" s="479"/>
      <c r="F66" s="479"/>
      <c r="G66" s="479"/>
      <c r="H66" s="479" t="s">
        <v>182</v>
      </c>
      <c r="I66" s="476"/>
      <c r="J66" s="332"/>
    </row>
    <row r="67" spans="1:10" ht="11.25" customHeight="1">
      <c r="A67" s="479" t="s">
        <v>294</v>
      </c>
      <c r="B67" s="479"/>
      <c r="C67" s="479"/>
      <c r="D67" s="479"/>
      <c r="E67" s="479"/>
      <c r="F67" s="479"/>
      <c r="G67" s="479"/>
      <c r="H67" s="479" t="s">
        <v>183</v>
      </c>
      <c r="I67" s="479"/>
      <c r="J67" s="476"/>
    </row>
    <row r="68" spans="1:10" ht="11.25" customHeight="1">
      <c r="A68" s="479" t="s">
        <v>295</v>
      </c>
      <c r="B68" s="479"/>
      <c r="C68" s="479"/>
      <c r="D68" s="479"/>
      <c r="E68" s="479"/>
      <c r="F68" s="479"/>
      <c r="G68" s="479"/>
      <c r="H68" s="479" t="s">
        <v>296</v>
      </c>
      <c r="I68" s="479"/>
      <c r="J68" s="479"/>
    </row>
    <row r="69" spans="1:10" ht="11.25" customHeight="1">
      <c r="A69" s="722" t="s">
        <v>297</v>
      </c>
      <c r="B69" s="479"/>
      <c r="C69" s="479"/>
      <c r="D69" s="479"/>
      <c r="E69" s="479"/>
      <c r="F69" s="479"/>
      <c r="G69" s="479"/>
      <c r="H69" s="479" t="s">
        <v>298</v>
      </c>
      <c r="I69" s="479"/>
      <c r="J69" s="479"/>
    </row>
    <row r="70" spans="1:10" ht="12.75" customHeight="1">
      <c r="A70" s="479"/>
      <c r="B70" s="479"/>
      <c r="C70" s="479"/>
      <c r="D70" s="479"/>
      <c r="E70" s="479"/>
      <c r="F70" s="479"/>
      <c r="G70" s="479"/>
      <c r="H70" s="479"/>
      <c r="I70" s="479"/>
      <c r="J70" s="479"/>
    </row>
    <row r="71" spans="1:10" ht="12.75" customHeight="1">
      <c r="A71" s="479"/>
      <c r="B71" s="479"/>
      <c r="C71" s="479"/>
      <c r="D71" s="479"/>
      <c r="E71" s="479"/>
      <c r="F71" s="479"/>
      <c r="G71" s="479"/>
      <c r="H71" s="479"/>
      <c r="I71" s="479"/>
      <c r="J71" s="479"/>
    </row>
    <row r="72" spans="1:10" ht="12.75" customHeight="1">
      <c r="A72" s="479"/>
      <c r="B72" s="479"/>
      <c r="C72" s="479"/>
      <c r="D72" s="479"/>
      <c r="E72" s="479"/>
      <c r="F72" s="479"/>
      <c r="G72" s="479"/>
      <c r="H72" s="479"/>
      <c r="I72" s="479"/>
      <c r="J72" s="479"/>
    </row>
    <row r="73" spans="1:10" ht="12.75" customHeight="1">
      <c r="A73" s="479"/>
      <c r="B73" s="479"/>
      <c r="C73" s="479"/>
      <c r="D73" s="479"/>
      <c r="E73" s="479"/>
      <c r="F73" s="479"/>
      <c r="G73" s="479"/>
      <c r="H73" s="479"/>
      <c r="I73" s="479"/>
      <c r="J73" s="479"/>
    </row>
    <row r="74" ht="12.75" customHeight="1"/>
    <row r="75" ht="12.75" customHeight="1"/>
    <row r="76" ht="12.75" customHeight="1"/>
  </sheetData>
  <mergeCells count="5">
    <mergeCell ref="A34:B34"/>
    <mergeCell ref="H20:I20"/>
    <mergeCell ref="B60:C60"/>
    <mergeCell ref="E60:F60"/>
    <mergeCell ref="H60:I60"/>
  </mergeCells>
  <printOptions/>
  <pageMargins left="0.2362204724409449" right="0" top="1.062992125984252" bottom="0" header="0.31496062992125984" footer="0.5118110236220472"/>
  <pageSetup horizontalDpi="300" verticalDpi="300" orientation="portrait" paperSize="9" scale="85" r:id="rId1"/>
  <headerFooter alignWithMargins="0">
    <oddHeader xml:space="preserve">&amp;C&amp;"Arial Narrow,Tučné"&amp;14Rozbor hospodaření za rok 2012
K a p i t á l o v é   v ý d a j e 
&amp;"Arial Narrow,Obyčejné"&amp;12včetně použití vl.zdrojů z IF k IA, státní dotace a ostat.zdrojů&amp;R&amp;"Arial Narrow,Kurzíva"&amp;11Tabulka č. 3 c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73"/>
  <sheetViews>
    <sheetView workbookViewId="0" topLeftCell="A1">
      <selection activeCell="E43" sqref="E43"/>
    </sheetView>
  </sheetViews>
  <sheetFormatPr defaultColWidth="9.00390625" defaultRowHeight="12.75"/>
  <cols>
    <col min="1" max="1" width="6.00390625" style="0" customWidth="1"/>
    <col min="2" max="2" width="9.75390625" style="0" customWidth="1"/>
    <col min="3" max="3" width="14.125" style="0" customWidth="1"/>
    <col min="4" max="4" width="13.00390625" style="0" customWidth="1"/>
    <col min="5" max="10" width="12.75390625" style="0" customWidth="1"/>
  </cols>
  <sheetData>
    <row r="1" ht="6" customHeight="1" thickBot="1"/>
    <row r="2" spans="1:10" ht="33" customHeight="1">
      <c r="A2" s="312" t="s">
        <v>138</v>
      </c>
      <c r="B2" s="313"/>
      <c r="C2" s="313"/>
      <c r="D2" s="313"/>
      <c r="E2" s="314"/>
      <c r="F2" s="314"/>
      <c r="G2" s="314"/>
      <c r="H2" s="314"/>
      <c r="I2" s="314"/>
      <c r="J2" s="315"/>
    </row>
    <row r="3" spans="1:10" ht="6.75" customHeight="1" thickBot="1">
      <c r="A3" s="316"/>
      <c r="B3" s="317"/>
      <c r="C3" s="317"/>
      <c r="D3" s="317"/>
      <c r="E3" s="317"/>
      <c r="F3" s="317"/>
      <c r="G3" s="317"/>
      <c r="H3" s="317"/>
      <c r="I3" s="317"/>
      <c r="J3" s="318"/>
    </row>
    <row r="4" spans="1:10" ht="21" customHeight="1">
      <c r="A4" s="319" t="s">
        <v>139</v>
      </c>
      <c r="B4" s="320"/>
      <c r="C4" s="321" t="s">
        <v>326</v>
      </c>
      <c r="D4" s="322"/>
      <c r="E4" s="322"/>
      <c r="F4" s="323"/>
      <c r="G4" s="323"/>
      <c r="H4" s="322"/>
      <c r="I4" s="322"/>
      <c r="J4" s="324"/>
    </row>
    <row r="5" spans="1:10" ht="3" customHeight="1" thickBot="1">
      <c r="A5" s="319"/>
      <c r="B5" s="320"/>
      <c r="C5" s="320"/>
      <c r="D5" s="320"/>
      <c r="E5" s="320"/>
      <c r="F5" s="325"/>
      <c r="G5" s="325"/>
      <c r="H5" s="320"/>
      <c r="I5" s="320"/>
      <c r="J5" s="326"/>
    </row>
    <row r="6" spans="1:10" ht="21" customHeight="1">
      <c r="A6" s="327" t="s">
        <v>140</v>
      </c>
      <c r="B6" s="328"/>
      <c r="C6" s="329" t="s">
        <v>317</v>
      </c>
      <c r="D6" s="329"/>
      <c r="E6" s="329"/>
      <c r="F6" s="329"/>
      <c r="G6" s="329"/>
      <c r="H6" s="329"/>
      <c r="I6" s="329"/>
      <c r="J6" s="330"/>
    </row>
    <row r="7" spans="1:10" ht="3" customHeight="1">
      <c r="A7" s="331"/>
      <c r="B7" s="332"/>
      <c r="C7" s="332"/>
      <c r="D7" s="332"/>
      <c r="E7" s="332"/>
      <c r="F7" s="332"/>
      <c r="G7" s="332"/>
      <c r="H7" s="332"/>
      <c r="I7" s="332"/>
      <c r="J7" s="333"/>
    </row>
    <row r="8" spans="1:10" ht="21" customHeight="1">
      <c r="A8" s="334" t="s">
        <v>141</v>
      </c>
      <c r="B8" s="335"/>
      <c r="C8" s="336" t="s">
        <v>142</v>
      </c>
      <c r="D8" s="336"/>
      <c r="E8" s="336"/>
      <c r="F8" s="336"/>
      <c r="G8" s="336"/>
      <c r="H8" s="336"/>
      <c r="I8" s="336"/>
      <c r="J8" s="337"/>
    </row>
    <row r="9" spans="1:10" ht="3" customHeight="1" thickBot="1">
      <c r="A9" s="338"/>
      <c r="B9" s="339"/>
      <c r="C9" s="340"/>
      <c r="D9" s="340"/>
      <c r="E9" s="340"/>
      <c r="F9" s="340"/>
      <c r="G9" s="340"/>
      <c r="H9" s="340"/>
      <c r="I9" s="340"/>
      <c r="J9" s="341"/>
    </row>
    <row r="10" spans="1:10" ht="21" customHeight="1">
      <c r="A10" s="342" t="s">
        <v>143</v>
      </c>
      <c r="B10" s="343"/>
      <c r="C10" s="344" t="s">
        <v>324</v>
      </c>
      <c r="D10" s="345" t="s">
        <v>56</v>
      </c>
      <c r="E10" s="346"/>
      <c r="F10" s="346"/>
      <c r="G10" s="346"/>
      <c r="H10" s="347"/>
      <c r="I10" s="348"/>
      <c r="J10" s="333" t="s">
        <v>144</v>
      </c>
    </row>
    <row r="11" spans="1:10" ht="3" customHeight="1">
      <c r="A11" s="331"/>
      <c r="B11" s="332"/>
      <c r="C11" s="349"/>
      <c r="D11" s="349"/>
      <c r="E11" s="332"/>
      <c r="F11" s="332"/>
      <c r="G11" s="350"/>
      <c r="H11" s="350"/>
      <c r="I11" s="351"/>
      <c r="J11" s="352"/>
    </row>
    <row r="12" spans="1:10" ht="18" customHeight="1">
      <c r="A12" s="334" t="s">
        <v>145</v>
      </c>
      <c r="B12" s="335"/>
      <c r="C12" s="336"/>
      <c r="D12" s="353" t="s">
        <v>277</v>
      </c>
      <c r="E12" s="353"/>
      <c r="F12" s="354"/>
      <c r="G12" s="355" t="s">
        <v>146</v>
      </c>
      <c r="H12" s="356">
        <v>296550212</v>
      </c>
      <c r="I12" s="357"/>
      <c r="J12" s="337"/>
    </row>
    <row r="13" spans="1:10" ht="3" customHeight="1" thickBot="1">
      <c r="A13" s="338"/>
      <c r="B13" s="339"/>
      <c r="C13" s="339"/>
      <c r="D13" s="339"/>
      <c r="E13" s="339"/>
      <c r="F13" s="358"/>
      <c r="G13" s="339"/>
      <c r="H13" s="339"/>
      <c r="I13" s="339"/>
      <c r="J13" s="359"/>
    </row>
    <row r="14" spans="1:10" ht="18" customHeight="1">
      <c r="A14" s="331" t="s">
        <v>147</v>
      </c>
      <c r="B14" s="332"/>
      <c r="C14" s="336" t="s">
        <v>291</v>
      </c>
      <c r="D14" s="336"/>
      <c r="E14" s="360"/>
      <c r="F14" s="328"/>
      <c r="G14" s="328"/>
      <c r="H14" s="361"/>
      <c r="I14" s="361"/>
      <c r="J14" s="333"/>
    </row>
    <row r="15" spans="1:10" ht="3" customHeight="1" thickBot="1">
      <c r="A15" s="331"/>
      <c r="B15" s="332"/>
      <c r="C15" s="332"/>
      <c r="D15" s="332"/>
      <c r="E15" s="332"/>
      <c r="F15" s="339"/>
      <c r="G15" s="332"/>
      <c r="H15" s="332"/>
      <c r="I15" s="332"/>
      <c r="J15" s="333"/>
    </row>
    <row r="16" spans="1:11" ht="21" customHeight="1" thickBot="1">
      <c r="A16" s="362" t="s">
        <v>148</v>
      </c>
      <c r="B16" s="363"/>
      <c r="C16" s="364">
        <v>2012</v>
      </c>
      <c r="D16" s="365" t="s">
        <v>149</v>
      </c>
      <c r="E16" s="363"/>
      <c r="F16" s="366">
        <v>2013</v>
      </c>
      <c r="G16" s="367" t="s">
        <v>150</v>
      </c>
      <c r="H16" s="720" t="s">
        <v>325</v>
      </c>
      <c r="I16" s="364"/>
      <c r="J16" s="368"/>
      <c r="K16" s="369"/>
    </row>
    <row r="17" spans="1:10" ht="18.75" customHeight="1">
      <c r="A17" s="370" t="s">
        <v>184</v>
      </c>
      <c r="B17" s="371"/>
      <c r="C17" s="371"/>
      <c r="D17" s="371"/>
      <c r="E17" s="372"/>
      <c r="F17" s="372"/>
      <c r="G17" s="372"/>
      <c r="H17" s="372"/>
      <c r="I17" s="372"/>
      <c r="J17" s="721" t="s">
        <v>151</v>
      </c>
    </row>
    <row r="18" spans="1:11" ht="13.5" customHeight="1">
      <c r="A18" s="319"/>
      <c r="B18" s="320"/>
      <c r="C18" s="373" t="s">
        <v>152</v>
      </c>
      <c r="D18" s="374" t="s">
        <v>153</v>
      </c>
      <c r="E18" s="375" t="s">
        <v>55</v>
      </c>
      <c r="F18" s="375" t="s">
        <v>55</v>
      </c>
      <c r="G18" s="375" t="s">
        <v>154</v>
      </c>
      <c r="H18" s="376" t="s">
        <v>55</v>
      </c>
      <c r="I18" s="377" t="s">
        <v>155</v>
      </c>
      <c r="J18" s="378" t="s">
        <v>156</v>
      </c>
      <c r="K18" s="320"/>
    </row>
    <row r="19" spans="1:11" ht="13.5" customHeight="1">
      <c r="A19" s="319"/>
      <c r="B19" s="320"/>
      <c r="C19" s="379" t="s">
        <v>157</v>
      </c>
      <c r="D19" s="380" t="s">
        <v>158</v>
      </c>
      <c r="E19" s="381" t="s">
        <v>159</v>
      </c>
      <c r="F19" s="381" t="s">
        <v>160</v>
      </c>
      <c r="G19" s="379" t="s">
        <v>161</v>
      </c>
      <c r="H19" s="382" t="s">
        <v>159</v>
      </c>
      <c r="I19" s="383" t="s">
        <v>162</v>
      </c>
      <c r="J19" s="384" t="s">
        <v>163</v>
      </c>
      <c r="K19" s="320"/>
    </row>
    <row r="20" spans="1:11" ht="13.5" customHeight="1" thickBot="1">
      <c r="A20" s="319"/>
      <c r="B20" s="320"/>
      <c r="C20" s="385" t="s">
        <v>164</v>
      </c>
      <c r="D20" s="386">
        <v>40908</v>
      </c>
      <c r="E20" s="387"/>
      <c r="F20" s="388" t="s">
        <v>165</v>
      </c>
      <c r="G20" s="389"/>
      <c r="H20" s="763" t="s">
        <v>292</v>
      </c>
      <c r="I20" s="764"/>
      <c r="J20" s="390" t="s">
        <v>166</v>
      </c>
      <c r="K20" s="320"/>
    </row>
    <row r="21" spans="1:11" ht="21" customHeight="1">
      <c r="A21" s="391" t="s">
        <v>167</v>
      </c>
      <c r="B21" s="392"/>
      <c r="C21" s="393">
        <f>D21+G21+H21+I21+J21</f>
        <v>4294000</v>
      </c>
      <c r="D21" s="394">
        <f aca="true" t="shared" si="0" ref="D21:I21">SUM(D23:D26)</f>
        <v>0</v>
      </c>
      <c r="E21" s="394">
        <f t="shared" si="0"/>
        <v>4152000</v>
      </c>
      <c r="F21" s="394">
        <f t="shared" si="0"/>
        <v>4294000</v>
      </c>
      <c r="G21" s="394">
        <f t="shared" si="0"/>
        <v>491000</v>
      </c>
      <c r="H21" s="395">
        <f t="shared" si="0"/>
        <v>3803000</v>
      </c>
      <c r="I21" s="394">
        <f t="shared" si="0"/>
        <v>0</v>
      </c>
      <c r="J21" s="396">
        <f>SUM(D30:J30)</f>
        <v>0</v>
      </c>
      <c r="K21" s="320"/>
    </row>
    <row r="22" spans="1:11" ht="3" customHeight="1" thickBot="1">
      <c r="A22" s="391"/>
      <c r="B22" s="369"/>
      <c r="C22" s="397"/>
      <c r="D22" s="398"/>
      <c r="E22" s="399"/>
      <c r="F22" s="400"/>
      <c r="G22" s="400"/>
      <c r="H22" s="400"/>
      <c r="I22" s="400"/>
      <c r="J22" s="401"/>
      <c r="K22" s="320"/>
    </row>
    <row r="23" spans="1:11" ht="15" customHeight="1">
      <c r="A23" s="269" t="s">
        <v>168</v>
      </c>
      <c r="B23" s="402" t="s">
        <v>169</v>
      </c>
      <c r="C23" s="403">
        <f>D23+G23+H23+I23+J23</f>
        <v>4294000</v>
      </c>
      <c r="D23" s="404"/>
      <c r="E23" s="405">
        <v>4000000</v>
      </c>
      <c r="F23" s="406">
        <v>4294000</v>
      </c>
      <c r="G23" s="407">
        <v>491000</v>
      </c>
      <c r="H23" s="408">
        <v>3803000</v>
      </c>
      <c r="I23" s="408"/>
      <c r="J23" s="409"/>
      <c r="K23" s="320"/>
    </row>
    <row r="24" spans="1:11" ht="15" customHeight="1">
      <c r="A24" s="269"/>
      <c r="B24" s="410" t="s">
        <v>170</v>
      </c>
      <c r="C24" s="411">
        <f>D24+G24+H24+I24+J24</f>
        <v>0</v>
      </c>
      <c r="D24" s="411"/>
      <c r="E24" s="412"/>
      <c r="F24" s="413"/>
      <c r="G24" s="414"/>
      <c r="H24" s="415"/>
      <c r="I24" s="415"/>
      <c r="J24" s="416"/>
      <c r="K24" s="320"/>
    </row>
    <row r="25" spans="1:11" ht="15" customHeight="1">
      <c r="A25" s="319"/>
      <c r="B25" s="417" t="s">
        <v>171</v>
      </c>
      <c r="C25" s="411">
        <f>D25+G25+H25+I25+J25</f>
        <v>0</v>
      </c>
      <c r="D25" s="411"/>
      <c r="E25" s="412">
        <v>152000</v>
      </c>
      <c r="F25" s="413"/>
      <c r="G25" s="414"/>
      <c r="H25" s="415"/>
      <c r="I25" s="415"/>
      <c r="J25" s="416"/>
      <c r="K25" s="320"/>
    </row>
    <row r="26" spans="1:11" ht="15" customHeight="1">
      <c r="A26" s="319"/>
      <c r="B26" s="418" t="s">
        <v>172</v>
      </c>
      <c r="C26" s="419">
        <f>D26+G26+H26+I26+J26</f>
        <v>0</v>
      </c>
      <c r="D26" s="419"/>
      <c r="E26" s="420"/>
      <c r="F26" s="421"/>
      <c r="G26" s="422"/>
      <c r="H26" s="423"/>
      <c r="I26" s="423"/>
      <c r="J26" s="424"/>
      <c r="K26" s="320"/>
    </row>
    <row r="27" spans="1:11" ht="3" customHeight="1" hidden="1">
      <c r="A27" s="425"/>
      <c r="B27" s="426"/>
      <c r="C27" s="427"/>
      <c r="D27" s="428"/>
      <c r="E27" s="429"/>
      <c r="F27" s="430"/>
      <c r="G27" s="430"/>
      <c r="H27" s="431"/>
      <c r="I27" s="431"/>
      <c r="J27" s="432"/>
      <c r="K27" s="320"/>
    </row>
    <row r="28" spans="1:11" ht="15" customHeight="1">
      <c r="A28" s="433"/>
      <c r="B28" s="434"/>
      <c r="C28" s="435">
        <f>SUM(C23:C26)</f>
        <v>4294000</v>
      </c>
      <c r="D28" s="436"/>
      <c r="E28" s="436"/>
      <c r="F28" s="436"/>
      <c r="G28" s="436"/>
      <c r="H28" s="436"/>
      <c r="I28" s="436"/>
      <c r="J28" s="437">
        <f>SUM(J23:J26)</f>
        <v>0</v>
      </c>
      <c r="K28" s="320"/>
    </row>
    <row r="29" spans="1:11" ht="15" customHeight="1" thickBot="1">
      <c r="A29" s="438"/>
      <c r="B29" s="439"/>
      <c r="C29" s="440" t="s">
        <v>166</v>
      </c>
      <c r="D29" s="441">
        <v>2014</v>
      </c>
      <c r="E29" s="441">
        <v>2015</v>
      </c>
      <c r="F29" s="442">
        <v>2016</v>
      </c>
      <c r="G29" s="442">
        <v>2017</v>
      </c>
      <c r="H29" s="442">
        <v>2018</v>
      </c>
      <c r="I29" s="442">
        <v>2019</v>
      </c>
      <c r="J29" s="443" t="s">
        <v>173</v>
      </c>
      <c r="K29" s="320"/>
    </row>
    <row r="30" spans="1:11" ht="18" customHeight="1">
      <c r="A30" s="438"/>
      <c r="B30" s="444"/>
      <c r="C30" s="445" t="s">
        <v>174</v>
      </c>
      <c r="D30" s="446">
        <f aca="true" t="shared" si="1" ref="D30:J30">SUM(D32:D35)</f>
        <v>0</v>
      </c>
      <c r="E30" s="446">
        <f t="shared" si="1"/>
        <v>0</v>
      </c>
      <c r="F30" s="446">
        <f t="shared" si="1"/>
        <v>0</v>
      </c>
      <c r="G30" s="446">
        <f t="shared" si="1"/>
        <v>0</v>
      </c>
      <c r="H30" s="446">
        <f t="shared" si="1"/>
        <v>0</v>
      </c>
      <c r="I30" s="446">
        <f t="shared" si="1"/>
        <v>0</v>
      </c>
      <c r="J30" s="447">
        <f t="shared" si="1"/>
        <v>0</v>
      </c>
      <c r="K30" s="320"/>
    </row>
    <row r="31" spans="1:11" ht="3" customHeight="1" thickBot="1">
      <c r="A31" s="438"/>
      <c r="B31" s="444"/>
      <c r="C31" s="448"/>
      <c r="D31" s="449"/>
      <c r="E31" s="450"/>
      <c r="F31" s="450"/>
      <c r="G31" s="450"/>
      <c r="H31" s="450"/>
      <c r="I31" s="451"/>
      <c r="J31" s="452"/>
      <c r="K31" s="320"/>
    </row>
    <row r="32" spans="1:10" ht="15" customHeight="1">
      <c r="A32" s="319"/>
      <c r="B32" s="439"/>
      <c r="C32" s="453" t="s">
        <v>185</v>
      </c>
      <c r="D32" s="454"/>
      <c r="E32" s="455"/>
      <c r="F32" s="455"/>
      <c r="G32" s="455"/>
      <c r="H32" s="455"/>
      <c r="I32" s="456"/>
      <c r="J32" s="457"/>
    </row>
    <row r="33" spans="1:10" ht="15" customHeight="1">
      <c r="A33" s="458" t="s">
        <v>175</v>
      </c>
      <c r="B33" s="459"/>
      <c r="C33" s="453" t="s">
        <v>170</v>
      </c>
      <c r="D33" s="460"/>
      <c r="E33" s="460" t="s">
        <v>308</v>
      </c>
      <c r="F33" s="460"/>
      <c r="G33" s="460"/>
      <c r="H33" s="460"/>
      <c r="I33" s="461"/>
      <c r="J33" s="462"/>
    </row>
    <row r="34" spans="1:10" ht="15" customHeight="1">
      <c r="A34" s="761">
        <f>C22-D22-F22-G22-H22-J22</f>
        <v>0</v>
      </c>
      <c r="B34" s="762"/>
      <c r="C34" s="464" t="s">
        <v>171</v>
      </c>
      <c r="D34" s="460"/>
      <c r="E34" s="460"/>
      <c r="F34" s="460"/>
      <c r="G34" s="460"/>
      <c r="H34" s="460"/>
      <c r="I34" s="461"/>
      <c r="J34" s="462"/>
    </row>
    <row r="35" spans="1:10" ht="15" customHeight="1">
      <c r="A35" s="463"/>
      <c r="B35" s="459"/>
      <c r="C35" s="465" t="s">
        <v>172</v>
      </c>
      <c r="D35" s="455"/>
      <c r="E35" s="460"/>
      <c r="F35" s="460"/>
      <c r="G35" s="460"/>
      <c r="H35" s="460"/>
      <c r="I35" s="461"/>
      <c r="J35" s="462"/>
    </row>
    <row r="36" spans="1:10" ht="12.75" customHeight="1" thickBot="1">
      <c r="A36" s="319"/>
      <c r="B36" s="466"/>
      <c r="C36" s="320"/>
      <c r="D36" s="320"/>
      <c r="E36" s="320"/>
      <c r="F36" s="320"/>
      <c r="G36" s="320"/>
      <c r="H36" s="320"/>
      <c r="I36" s="320"/>
      <c r="J36" s="467"/>
    </row>
    <row r="37" spans="1:10" ht="18" customHeight="1" thickBot="1">
      <c r="A37" s="468" t="s">
        <v>176</v>
      </c>
      <c r="B37" s="469"/>
      <c r="C37" s="470"/>
      <c r="D37" s="470"/>
      <c r="E37" s="470"/>
      <c r="F37" s="470"/>
      <c r="G37" s="470"/>
      <c r="H37" s="470"/>
      <c r="I37" s="470"/>
      <c r="J37" s="471"/>
    </row>
    <row r="38" spans="1:10" ht="12.75" customHeight="1">
      <c r="A38" s="269" t="s">
        <v>177</v>
      </c>
      <c r="B38" s="270"/>
      <c r="C38" s="271"/>
      <c r="D38" s="271"/>
      <c r="E38" s="472"/>
      <c r="F38" s="472"/>
      <c r="G38" s="472"/>
      <c r="H38" s="270"/>
      <c r="I38" s="270"/>
      <c r="J38" s="272"/>
    </row>
    <row r="39" spans="1:10" ht="12.75" customHeight="1">
      <c r="A39" s="269"/>
      <c r="B39" s="270"/>
      <c r="C39" s="271"/>
      <c r="D39" s="271"/>
      <c r="E39" s="472"/>
      <c r="F39" s="472"/>
      <c r="G39" s="472"/>
      <c r="H39" s="270"/>
      <c r="I39" s="270"/>
      <c r="J39" s="272"/>
    </row>
    <row r="40" spans="1:10" ht="12.75" customHeight="1">
      <c r="A40" s="267" t="s">
        <v>319</v>
      </c>
      <c r="B40" s="161"/>
      <c r="C40" s="161"/>
      <c r="D40" s="161"/>
      <c r="E40" s="161"/>
      <c r="F40" s="161"/>
      <c r="G40" s="162"/>
      <c r="H40" s="729"/>
      <c r="I40" s="270"/>
      <c r="J40" s="272"/>
    </row>
    <row r="41" spans="1:10" ht="12.75" customHeight="1">
      <c r="A41" s="273" t="s">
        <v>320</v>
      </c>
      <c r="B41" s="160"/>
      <c r="C41" s="160"/>
      <c r="D41" s="160"/>
      <c r="E41" s="160"/>
      <c r="F41" s="160"/>
      <c r="G41" s="160"/>
      <c r="H41" s="160"/>
      <c r="I41" s="270"/>
      <c r="J41" s="272"/>
    </row>
    <row r="42" spans="1:10" ht="12.75" customHeight="1">
      <c r="A42" s="727" t="s">
        <v>321</v>
      </c>
      <c r="B42" s="100"/>
      <c r="C42" s="100"/>
      <c r="D42" s="100"/>
      <c r="E42" s="100"/>
      <c r="F42" s="100"/>
      <c r="G42" s="100"/>
      <c r="H42" s="730"/>
      <c r="I42" s="728"/>
      <c r="J42" s="272"/>
    </row>
    <row r="43" spans="1:10" ht="12.75" customHeight="1">
      <c r="A43" s="724" t="s">
        <v>322</v>
      </c>
      <c r="B43" s="725"/>
      <c r="C43" s="725"/>
      <c r="D43" s="725"/>
      <c r="E43" s="725"/>
      <c r="F43" s="725"/>
      <c r="G43" s="725"/>
      <c r="H43" s="725"/>
      <c r="I43" s="270"/>
      <c r="J43" s="272"/>
    </row>
    <row r="44" spans="1:10" ht="12.75" customHeight="1">
      <c r="A44" s="273" t="s">
        <v>323</v>
      </c>
      <c r="B44" s="160"/>
      <c r="C44" s="160"/>
      <c r="D44" s="160"/>
      <c r="E44" s="160"/>
      <c r="F44" s="160"/>
      <c r="G44" s="160"/>
      <c r="H44" s="160"/>
      <c r="I44" s="270"/>
      <c r="J44" s="272"/>
    </row>
    <row r="45" spans="1:10" ht="12.75" customHeight="1">
      <c r="A45" s="273" t="s">
        <v>328</v>
      </c>
      <c r="B45" s="160"/>
      <c r="C45" s="160"/>
      <c r="D45" s="160"/>
      <c r="E45" s="160"/>
      <c r="F45" s="160"/>
      <c r="G45" s="160"/>
      <c r="H45" s="160"/>
      <c r="I45" s="270"/>
      <c r="J45" s="272"/>
    </row>
    <row r="46" spans="1:10" ht="12.75" customHeight="1">
      <c r="A46" s="269"/>
      <c r="B46" s="270"/>
      <c r="C46" s="270"/>
      <c r="D46" s="270"/>
      <c r="E46" s="270"/>
      <c r="F46" s="270"/>
      <c r="G46" s="270"/>
      <c r="H46" s="270"/>
      <c r="I46" s="270"/>
      <c r="J46" s="272"/>
    </row>
    <row r="47" spans="1:10" ht="12.75" customHeight="1">
      <c r="A47" s="269"/>
      <c r="B47" s="270"/>
      <c r="C47" s="270"/>
      <c r="D47" s="270"/>
      <c r="E47" s="270"/>
      <c r="F47" s="270"/>
      <c r="G47" s="270"/>
      <c r="H47" s="270"/>
      <c r="I47" s="270"/>
      <c r="J47" s="272"/>
    </row>
    <row r="48" spans="1:10" ht="12.75" customHeight="1">
      <c r="A48" s="269"/>
      <c r="B48" s="270"/>
      <c r="C48" s="270"/>
      <c r="D48" s="270"/>
      <c r="E48" s="270"/>
      <c r="F48" s="270"/>
      <c r="G48" s="270"/>
      <c r="H48" s="270"/>
      <c r="I48" s="270"/>
      <c r="J48" s="272"/>
    </row>
    <row r="49" spans="1:10" ht="12.75">
      <c r="A49" s="473"/>
      <c r="B49" s="347"/>
      <c r="C49" s="347"/>
      <c r="D49" s="347"/>
      <c r="E49" s="347"/>
      <c r="F49" s="347"/>
      <c r="G49" s="347"/>
      <c r="H49" s="347"/>
      <c r="I49" s="347"/>
      <c r="J49" s="474"/>
    </row>
    <row r="50" spans="1:10" ht="12.75">
      <c r="A50" s="473"/>
      <c r="B50" s="347"/>
      <c r="C50" s="347"/>
      <c r="D50" s="347"/>
      <c r="E50" s="347"/>
      <c r="F50" s="347"/>
      <c r="G50" s="347"/>
      <c r="H50" s="347"/>
      <c r="I50" s="347"/>
      <c r="J50" s="474"/>
    </row>
    <row r="51" spans="1:10" ht="12.75">
      <c r="A51" s="473"/>
      <c r="B51" s="347"/>
      <c r="C51" s="347"/>
      <c r="D51" s="347"/>
      <c r="E51" s="347"/>
      <c r="F51" s="347"/>
      <c r="G51" s="347"/>
      <c r="H51" s="347"/>
      <c r="I51" s="347"/>
      <c r="J51" s="474"/>
    </row>
    <row r="52" spans="1:10" ht="12.75">
      <c r="A52" s="473"/>
      <c r="B52" s="347"/>
      <c r="C52" s="347"/>
      <c r="D52" s="347"/>
      <c r="E52" s="347"/>
      <c r="F52" s="347"/>
      <c r="G52" s="347"/>
      <c r="H52" s="347"/>
      <c r="I52" s="347"/>
      <c r="J52" s="474"/>
    </row>
    <row r="53" spans="1:10" ht="12.75">
      <c r="A53" s="473"/>
      <c r="B53" s="347"/>
      <c r="C53" s="347"/>
      <c r="D53" s="347"/>
      <c r="E53" s="347"/>
      <c r="F53" s="347"/>
      <c r="G53" s="347"/>
      <c r="H53" s="347"/>
      <c r="I53" s="347"/>
      <c r="J53" s="474"/>
    </row>
    <row r="54" spans="1:10" ht="12.75">
      <c r="A54" s="473"/>
      <c r="B54" s="347"/>
      <c r="C54" s="347"/>
      <c r="D54" s="347"/>
      <c r="E54" s="347"/>
      <c r="F54" s="347"/>
      <c r="G54" s="347"/>
      <c r="H54" s="347"/>
      <c r="I54" s="347"/>
      <c r="J54" s="474"/>
    </row>
    <row r="55" spans="1:10" ht="12.75" customHeight="1">
      <c r="A55" s="475"/>
      <c r="B55" s="476"/>
      <c r="C55" s="476"/>
      <c r="D55" s="476"/>
      <c r="E55" s="476"/>
      <c r="F55" s="476"/>
      <c r="G55" s="476"/>
      <c r="H55" s="476"/>
      <c r="I55" s="476"/>
      <c r="J55" s="477"/>
    </row>
    <row r="56" spans="1:10" ht="12.75" customHeight="1">
      <c r="A56" s="475"/>
      <c r="B56" s="332"/>
      <c r="C56" s="332"/>
      <c r="D56" s="332"/>
      <c r="E56" s="332"/>
      <c r="F56" s="332"/>
      <c r="G56" s="332"/>
      <c r="H56" s="332"/>
      <c r="I56" s="332"/>
      <c r="J56" s="333"/>
    </row>
    <row r="57" spans="1:10" ht="12.75" customHeight="1">
      <c r="A57" s="331"/>
      <c r="B57" s="332"/>
      <c r="C57" s="332"/>
      <c r="D57" s="332"/>
      <c r="E57" s="332"/>
      <c r="F57" s="332"/>
      <c r="G57" s="332"/>
      <c r="H57" s="332"/>
      <c r="I57" s="332"/>
      <c r="J57" s="333"/>
    </row>
    <row r="58" spans="1:10" ht="12.75" customHeight="1">
      <c r="A58" s="331"/>
      <c r="B58" s="332"/>
      <c r="C58" s="332"/>
      <c r="D58" s="332"/>
      <c r="E58" s="332"/>
      <c r="F58" s="332"/>
      <c r="G58" s="332"/>
      <c r="H58" s="332"/>
      <c r="I58" s="332"/>
      <c r="J58" s="333"/>
    </row>
    <row r="59" spans="1:10" ht="12.75" customHeight="1">
      <c r="A59" s="334" t="s">
        <v>178</v>
      </c>
      <c r="B59" s="335"/>
      <c r="C59" s="335"/>
      <c r="D59" s="335" t="s">
        <v>74</v>
      </c>
      <c r="E59" s="335"/>
      <c r="F59" s="335"/>
      <c r="G59" s="335" t="s">
        <v>179</v>
      </c>
      <c r="H59" s="335"/>
      <c r="I59" s="335"/>
      <c r="J59" s="478"/>
    </row>
    <row r="60" spans="1:10" ht="12.75" customHeight="1">
      <c r="A60" s="331"/>
      <c r="B60" s="765" t="s">
        <v>76</v>
      </c>
      <c r="C60" s="765"/>
      <c r="D60" s="332" t="s">
        <v>118</v>
      </c>
      <c r="E60" s="765" t="s">
        <v>314</v>
      </c>
      <c r="F60" s="765"/>
      <c r="G60" s="332"/>
      <c r="H60" s="766" t="s">
        <v>329</v>
      </c>
      <c r="I60" s="766"/>
      <c r="J60" s="333"/>
    </row>
    <row r="61" spans="1:10" ht="12.75" customHeight="1" thickBot="1">
      <c r="A61" s="338"/>
      <c r="B61" s="339"/>
      <c r="C61" s="339"/>
      <c r="D61" s="339"/>
      <c r="E61" s="339"/>
      <c r="F61" s="339"/>
      <c r="G61" s="339"/>
      <c r="H61" s="339"/>
      <c r="I61" s="339"/>
      <c r="J61" s="359"/>
    </row>
    <row r="62" spans="1:10" ht="13.5" customHeight="1">
      <c r="A62" s="328"/>
      <c r="B62" s="332"/>
      <c r="C62" s="332"/>
      <c r="D62" s="332"/>
      <c r="E62" s="332"/>
      <c r="F62" s="332"/>
      <c r="G62" s="332"/>
      <c r="H62" s="332"/>
      <c r="I62" s="332"/>
      <c r="J62" s="332"/>
    </row>
    <row r="63" spans="1:10" ht="11.25" customHeight="1">
      <c r="A63" s="476" t="s">
        <v>128</v>
      </c>
      <c r="B63" s="332"/>
      <c r="C63" s="332"/>
      <c r="D63" s="332"/>
      <c r="E63" s="332"/>
      <c r="F63" s="332"/>
      <c r="G63" s="332"/>
      <c r="H63" s="332"/>
      <c r="I63" s="332"/>
      <c r="J63" s="332"/>
    </row>
    <row r="64" spans="1:10" ht="11.25" customHeight="1">
      <c r="A64" s="476" t="s">
        <v>293</v>
      </c>
      <c r="B64" s="332"/>
      <c r="C64" s="332"/>
      <c r="D64" s="332"/>
      <c r="E64" s="332"/>
      <c r="F64" s="332"/>
      <c r="G64" s="332"/>
      <c r="H64" s="332"/>
      <c r="I64" s="332"/>
      <c r="J64" s="332"/>
    </row>
    <row r="65" spans="1:10" ht="6" customHeight="1">
      <c r="A65" s="476"/>
      <c r="B65" s="332"/>
      <c r="C65" s="332"/>
      <c r="D65" s="332"/>
      <c r="E65" s="332"/>
      <c r="F65" s="332"/>
      <c r="G65" s="332"/>
      <c r="H65" s="332"/>
      <c r="I65" s="332"/>
      <c r="J65" s="332"/>
    </row>
    <row r="66" spans="1:10" ht="11.25" customHeight="1">
      <c r="A66" s="479" t="s">
        <v>181</v>
      </c>
      <c r="B66" s="479"/>
      <c r="C66" s="479"/>
      <c r="D66" s="479"/>
      <c r="E66" s="479"/>
      <c r="F66" s="479"/>
      <c r="G66" s="479"/>
      <c r="H66" s="479" t="s">
        <v>182</v>
      </c>
      <c r="I66" s="476"/>
      <c r="J66" s="332"/>
    </row>
    <row r="67" spans="1:10" ht="11.25" customHeight="1">
      <c r="A67" s="479" t="s">
        <v>294</v>
      </c>
      <c r="B67" s="479"/>
      <c r="C67" s="479"/>
      <c r="D67" s="479"/>
      <c r="E67" s="479"/>
      <c r="F67" s="479"/>
      <c r="G67" s="479"/>
      <c r="H67" s="479" t="s">
        <v>183</v>
      </c>
      <c r="I67" s="479"/>
      <c r="J67" s="476"/>
    </row>
    <row r="68" spans="1:10" ht="11.25" customHeight="1">
      <c r="A68" s="479" t="s">
        <v>295</v>
      </c>
      <c r="B68" s="479"/>
      <c r="C68" s="479"/>
      <c r="D68" s="479"/>
      <c r="E68" s="479"/>
      <c r="F68" s="479"/>
      <c r="G68" s="479"/>
      <c r="H68" s="479" t="s">
        <v>296</v>
      </c>
      <c r="I68" s="479"/>
      <c r="J68" s="479"/>
    </row>
    <row r="69" spans="1:10" ht="11.25" customHeight="1">
      <c r="A69" s="722" t="s">
        <v>297</v>
      </c>
      <c r="B69" s="479"/>
      <c r="C69" s="479"/>
      <c r="D69" s="479"/>
      <c r="E69" s="479"/>
      <c r="F69" s="479"/>
      <c r="G69" s="479"/>
      <c r="H69" s="479" t="s">
        <v>298</v>
      </c>
      <c r="I69" s="479"/>
      <c r="J69" s="479"/>
    </row>
    <row r="70" spans="1:10" ht="12.75" customHeight="1">
      <c r="A70" s="479"/>
      <c r="B70" s="479"/>
      <c r="C70" s="479"/>
      <c r="D70" s="479"/>
      <c r="E70" s="479"/>
      <c r="F70" s="479"/>
      <c r="G70" s="479"/>
      <c r="H70" s="479"/>
      <c r="I70" s="479"/>
      <c r="J70" s="479"/>
    </row>
    <row r="71" spans="1:10" ht="12.75" customHeight="1">
      <c r="A71" s="479"/>
      <c r="B71" s="479"/>
      <c r="C71" s="479"/>
      <c r="D71" s="479"/>
      <c r="E71" s="479"/>
      <c r="F71" s="479"/>
      <c r="G71" s="479"/>
      <c r="H71" s="479"/>
      <c r="I71" s="479"/>
      <c r="J71" s="479"/>
    </row>
    <row r="72" spans="1:10" ht="12.75" customHeight="1">
      <c r="A72" s="479"/>
      <c r="B72" s="479"/>
      <c r="C72" s="479"/>
      <c r="D72" s="479"/>
      <c r="E72" s="479"/>
      <c r="F72" s="479"/>
      <c r="G72" s="479"/>
      <c r="H72" s="479"/>
      <c r="I72" s="479"/>
      <c r="J72" s="479"/>
    </row>
    <row r="73" spans="1:10" ht="12.75" customHeight="1">
      <c r="A73" s="479"/>
      <c r="B73" s="479"/>
      <c r="C73" s="479"/>
      <c r="D73" s="479"/>
      <c r="E73" s="479"/>
      <c r="F73" s="479"/>
      <c r="G73" s="479"/>
      <c r="H73" s="479"/>
      <c r="I73" s="479"/>
      <c r="J73" s="479"/>
    </row>
    <row r="74" ht="12.75" customHeight="1"/>
    <row r="75" ht="12.75" customHeight="1"/>
    <row r="76" ht="12.75" customHeight="1"/>
  </sheetData>
  <mergeCells count="5">
    <mergeCell ref="A34:B34"/>
    <mergeCell ref="H20:I20"/>
    <mergeCell ref="B60:C60"/>
    <mergeCell ref="E60:F60"/>
    <mergeCell ref="H60:I60"/>
  </mergeCells>
  <printOptions/>
  <pageMargins left="0.2362204724409449" right="0" top="1.062992125984252" bottom="0" header="0.31496062992125984" footer="0.5118110236220472"/>
  <pageSetup horizontalDpi="300" verticalDpi="300" orientation="portrait" paperSize="9" scale="85" r:id="rId1"/>
  <headerFooter alignWithMargins="0">
    <oddHeader xml:space="preserve">&amp;C&amp;"Arial Narrow,Tučné"&amp;14Rozbor hospodaření za rok 2012
K a p i t á l o v é   v ý d a j e 
&amp;"Arial Narrow,Obyčejné"&amp;12včetně použití vl.zdrojů z IF k IA, státní dotace a ostat.zdrojů&amp;R&amp;"Arial Narrow,Kurzíva"&amp;11Tabulka č. 3 c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2"/>
  <sheetViews>
    <sheetView workbookViewId="0" topLeftCell="A51">
      <selection activeCell="B60" sqref="B60:I61"/>
    </sheetView>
  </sheetViews>
  <sheetFormatPr defaultColWidth="9.00390625" defaultRowHeight="12.75"/>
  <cols>
    <col min="1" max="1" width="2.75390625" style="89" customWidth="1"/>
    <col min="2" max="2" width="8.00390625" style="89" customWidth="1"/>
    <col min="3" max="3" width="27.75390625" style="89" customWidth="1"/>
    <col min="4" max="5" width="12.75390625" style="89" customWidth="1"/>
    <col min="6" max="6" width="21.75390625" style="89" customWidth="1"/>
    <col min="7" max="7" width="6.75390625" style="89" customWidth="1"/>
    <col min="8" max="8" width="12.875" style="89" customWidth="1"/>
    <col min="9" max="9" width="12.75390625" style="89" customWidth="1"/>
    <col min="10" max="16384" width="9.125" style="89" customWidth="1"/>
  </cols>
  <sheetData>
    <row r="1" spans="1:9" ht="6" customHeight="1">
      <c r="A1" s="87"/>
      <c r="B1" s="88"/>
      <c r="C1" s="87"/>
      <c r="D1" s="87"/>
      <c r="E1" s="87"/>
      <c r="F1" s="87"/>
      <c r="G1" s="87"/>
      <c r="H1" s="87"/>
      <c r="I1" s="87"/>
    </row>
    <row r="2" spans="1:9" ht="19.5" customHeight="1">
      <c r="A2" s="87"/>
      <c r="B2" s="88" t="s">
        <v>289</v>
      </c>
      <c r="C2" s="87"/>
      <c r="D2" s="87"/>
      <c r="E2" s="87"/>
      <c r="F2" s="87"/>
      <c r="G2" s="87"/>
      <c r="H2" s="87"/>
      <c r="I2" s="87"/>
    </row>
    <row r="3" spans="1:9" ht="6" customHeight="1" thickBot="1">
      <c r="A3" s="87"/>
      <c r="B3" s="90"/>
      <c r="C3" s="90"/>
      <c r="D3" s="786"/>
      <c r="E3" s="787"/>
      <c r="F3" s="787"/>
      <c r="G3" s="787"/>
      <c r="H3" s="787"/>
      <c r="I3" s="787"/>
    </row>
    <row r="4" spans="1:9" ht="19.5" customHeight="1" thickBot="1">
      <c r="A4" s="87"/>
      <c r="B4" s="92" t="s">
        <v>77</v>
      </c>
      <c r="C4" s="93"/>
      <c r="D4" s="791" t="s">
        <v>56</v>
      </c>
      <c r="E4" s="792"/>
      <c r="F4" s="792"/>
      <c r="G4" s="792"/>
      <c r="H4" s="792"/>
      <c r="I4" s="793"/>
    </row>
    <row r="5" spans="1:9" ht="18" customHeight="1">
      <c r="A5" s="87"/>
      <c r="B5" s="94" t="s">
        <v>78</v>
      </c>
      <c r="C5" s="95"/>
      <c r="D5" s="794">
        <v>41707</v>
      </c>
      <c r="E5" s="795"/>
      <c r="F5" s="795"/>
      <c r="G5" s="795"/>
      <c r="H5" s="795"/>
      <c r="I5" s="796"/>
    </row>
    <row r="6" spans="1:9" ht="18" customHeight="1">
      <c r="A6" s="87"/>
      <c r="B6" s="96" t="s">
        <v>79</v>
      </c>
      <c r="C6" s="97"/>
      <c r="D6" s="788" t="s">
        <v>290</v>
      </c>
      <c r="E6" s="789"/>
      <c r="F6" s="789"/>
      <c r="G6" s="789"/>
      <c r="H6" s="789"/>
      <c r="I6" s="790"/>
    </row>
    <row r="7" spans="1:9" ht="18" customHeight="1" thickBot="1">
      <c r="A7" s="87"/>
      <c r="B7" s="98" t="s">
        <v>80</v>
      </c>
      <c r="C7" s="91"/>
      <c r="D7" s="773">
        <v>2012</v>
      </c>
      <c r="E7" s="774"/>
      <c r="F7" s="99">
        <v>2016</v>
      </c>
      <c r="G7" s="774"/>
      <c r="H7" s="774"/>
      <c r="I7" s="775"/>
    </row>
    <row r="8" spans="1:9" ht="9" customHeight="1" hidden="1">
      <c r="A8" s="87"/>
      <c r="B8" s="100"/>
      <c r="C8" s="100"/>
      <c r="D8" s="101"/>
      <c r="E8" s="101"/>
      <c r="F8" s="100"/>
      <c r="G8" s="100"/>
      <c r="H8" s="100"/>
      <c r="I8" s="100"/>
    </row>
    <row r="9" spans="1:9" ht="19.5" customHeight="1" thickBot="1">
      <c r="A9" s="87"/>
      <c r="B9" s="102" t="s">
        <v>132</v>
      </c>
      <c r="C9" s="102"/>
      <c r="D9" s="103"/>
      <c r="E9" s="103"/>
      <c r="F9" s="103"/>
      <c r="G9" s="103"/>
      <c r="H9" s="104"/>
      <c r="I9" s="105" t="s">
        <v>133</v>
      </c>
    </row>
    <row r="10" spans="1:9" ht="13.5" customHeight="1">
      <c r="A10" s="106"/>
      <c r="B10" s="107" t="s">
        <v>134</v>
      </c>
      <c r="C10" s="108"/>
      <c r="D10" s="109"/>
      <c r="E10" s="109"/>
      <c r="F10" s="109"/>
      <c r="G10" s="109"/>
      <c r="H10" s="778" t="s">
        <v>135</v>
      </c>
      <c r="I10" s="779"/>
    </row>
    <row r="11" spans="1:9" ht="13.5" customHeight="1">
      <c r="A11" s="106"/>
      <c r="B11" s="110" t="s">
        <v>299</v>
      </c>
      <c r="C11" s="108"/>
      <c r="D11" s="109"/>
      <c r="E11" s="109"/>
      <c r="F11" s="109"/>
      <c r="G11" s="109"/>
      <c r="H11" s="780"/>
      <c r="I11" s="781"/>
    </row>
    <row r="12" spans="1:9" ht="13.5" customHeight="1" thickBot="1">
      <c r="A12" s="87"/>
      <c r="B12" s="110" t="s">
        <v>300</v>
      </c>
      <c r="C12" s="108"/>
      <c r="D12" s="109"/>
      <c r="E12" s="109"/>
      <c r="F12" s="109"/>
      <c r="G12" s="109"/>
      <c r="H12" s="782"/>
      <c r="I12" s="783"/>
    </row>
    <row r="13" spans="1:9" ht="15.75" customHeight="1" thickBot="1">
      <c r="A13" s="87"/>
      <c r="B13" s="111" t="s">
        <v>81</v>
      </c>
      <c r="C13" s="112"/>
      <c r="D13" s="112"/>
      <c r="E13" s="112"/>
      <c r="F13" s="113"/>
      <c r="G13" s="113" t="s">
        <v>82</v>
      </c>
      <c r="H13" s="776">
        <f>H14+H25</f>
        <v>10762</v>
      </c>
      <c r="I13" s="777"/>
    </row>
    <row r="14" spans="1:9" ht="15.75" customHeight="1" thickBot="1" thickTop="1">
      <c r="A14" s="87"/>
      <c r="B14" s="114" t="s">
        <v>83</v>
      </c>
      <c r="C14" s="115"/>
      <c r="D14" s="116"/>
      <c r="E14" s="116"/>
      <c r="F14" s="117"/>
      <c r="G14" s="117" t="s">
        <v>84</v>
      </c>
      <c r="H14" s="771">
        <f>H16+I16</f>
        <v>10762</v>
      </c>
      <c r="I14" s="772"/>
    </row>
    <row r="15" spans="1:9" ht="13.5" customHeight="1">
      <c r="A15" s="87"/>
      <c r="B15" s="118" t="s">
        <v>85</v>
      </c>
      <c r="C15" s="119"/>
      <c r="D15" s="120"/>
      <c r="E15" s="120"/>
      <c r="F15" s="121"/>
      <c r="G15" s="121"/>
      <c r="H15" s="122" t="s">
        <v>86</v>
      </c>
      <c r="I15" s="123" t="s">
        <v>87</v>
      </c>
    </row>
    <row r="16" spans="1:9" ht="13.5" customHeight="1">
      <c r="A16" s="87"/>
      <c r="B16" s="124"/>
      <c r="C16" s="125" t="s">
        <v>88</v>
      </c>
      <c r="D16" s="126"/>
      <c r="E16" s="126"/>
      <c r="F16" s="127"/>
      <c r="G16" s="128"/>
      <c r="H16" s="129">
        <f>SUM(H17:H24)</f>
        <v>10700</v>
      </c>
      <c r="I16" s="130">
        <f>SUM(I17:I24)</f>
        <v>62</v>
      </c>
    </row>
    <row r="17" spans="1:9" s="137" customFormat="1" ht="12.75" customHeight="1">
      <c r="A17" s="131"/>
      <c r="B17" s="132" t="s">
        <v>85</v>
      </c>
      <c r="C17" s="133" t="s">
        <v>89</v>
      </c>
      <c r="D17" s="133"/>
      <c r="E17" s="133"/>
      <c r="F17" s="134"/>
      <c r="G17" s="134"/>
      <c r="H17" s="135">
        <v>0</v>
      </c>
      <c r="I17" s="136">
        <v>0</v>
      </c>
    </row>
    <row r="18" spans="1:9" s="137" customFormat="1" ht="12.75" customHeight="1">
      <c r="A18" s="131"/>
      <c r="B18" s="138"/>
      <c r="C18" s="133" t="s">
        <v>90</v>
      </c>
      <c r="D18" s="133"/>
      <c r="E18" s="133"/>
      <c r="F18" s="134"/>
      <c r="G18" s="134"/>
      <c r="H18" s="135">
        <v>10300</v>
      </c>
      <c r="I18" s="136">
        <v>0</v>
      </c>
    </row>
    <row r="19" spans="1:9" s="137" customFormat="1" ht="12.75" customHeight="1">
      <c r="A19" s="131"/>
      <c r="B19" s="132"/>
      <c r="C19" s="133" t="s">
        <v>91</v>
      </c>
      <c r="D19" s="133"/>
      <c r="E19" s="133"/>
      <c r="F19" s="134"/>
      <c r="G19" s="134"/>
      <c r="H19" s="135">
        <v>0</v>
      </c>
      <c r="I19" s="136">
        <v>0</v>
      </c>
    </row>
    <row r="20" spans="1:9" s="137" customFormat="1" ht="12.75" customHeight="1">
      <c r="A20" s="131"/>
      <c r="B20" s="132"/>
      <c r="C20" s="133" t="s">
        <v>92</v>
      </c>
      <c r="D20" s="133"/>
      <c r="E20" s="133"/>
      <c r="F20" s="134"/>
      <c r="G20" s="134"/>
      <c r="H20" s="135">
        <v>0</v>
      </c>
      <c r="I20" s="136">
        <v>0</v>
      </c>
    </row>
    <row r="21" spans="1:9" s="137" customFormat="1" ht="12.75" customHeight="1">
      <c r="A21" s="131"/>
      <c r="B21" s="132"/>
      <c r="C21" s="133" t="s">
        <v>93</v>
      </c>
      <c r="D21" s="133"/>
      <c r="E21" s="133"/>
      <c r="F21" s="134"/>
      <c r="G21" s="134"/>
      <c r="H21" s="135">
        <v>0</v>
      </c>
      <c r="I21" s="136">
        <v>0</v>
      </c>
    </row>
    <row r="22" spans="1:9" s="137" customFormat="1" ht="12.75" customHeight="1">
      <c r="A22" s="131"/>
      <c r="B22" s="132"/>
      <c r="C22" s="133" t="s">
        <v>309</v>
      </c>
      <c r="D22" s="133"/>
      <c r="E22" s="133"/>
      <c r="F22" s="134"/>
      <c r="G22" s="134"/>
      <c r="H22" s="135">
        <v>400</v>
      </c>
      <c r="I22" s="136">
        <v>62</v>
      </c>
    </row>
    <row r="23" spans="1:9" s="137" customFormat="1" ht="12.75" customHeight="1" thickBot="1">
      <c r="A23" s="131"/>
      <c r="B23" s="132"/>
      <c r="C23" s="133"/>
      <c r="D23" s="133"/>
      <c r="E23" s="133"/>
      <c r="F23" s="134"/>
      <c r="G23" s="139"/>
      <c r="H23" s="140"/>
      <c r="I23" s="141"/>
    </row>
    <row r="24" spans="1:9" s="137" customFormat="1" ht="12.75" customHeight="1" thickBot="1">
      <c r="A24" s="131"/>
      <c r="B24" s="142" t="s">
        <v>94</v>
      </c>
      <c r="C24" s="143"/>
      <c r="D24" s="144"/>
      <c r="E24" s="144"/>
      <c r="F24" s="145"/>
      <c r="G24" s="145" t="s">
        <v>95</v>
      </c>
      <c r="H24" s="146">
        <f>SUM(H25:I30)</f>
        <v>0</v>
      </c>
      <c r="I24" s="147"/>
    </row>
    <row r="25" spans="1:9" s="137" customFormat="1" ht="15.75" customHeight="1">
      <c r="A25" s="131"/>
      <c r="B25" s="118" t="s">
        <v>96</v>
      </c>
      <c r="C25" s="148" t="s">
        <v>97</v>
      </c>
      <c r="D25" s="148"/>
      <c r="E25" s="148"/>
      <c r="F25" s="148"/>
      <c r="G25" s="149"/>
      <c r="H25" s="150">
        <v>0</v>
      </c>
      <c r="I25" s="151"/>
    </row>
    <row r="26" spans="1:9" s="137" customFormat="1" ht="12.75" customHeight="1">
      <c r="A26" s="131"/>
      <c r="B26" s="132"/>
      <c r="C26" s="133" t="s">
        <v>98</v>
      </c>
      <c r="D26" s="133"/>
      <c r="E26" s="133"/>
      <c r="F26" s="133"/>
      <c r="G26" s="152"/>
      <c r="H26" s="153"/>
      <c r="I26" s="154"/>
    </row>
    <row r="27" spans="1:9" s="137" customFormat="1" ht="12.75" customHeight="1">
      <c r="A27" s="131"/>
      <c r="B27" s="132"/>
      <c r="C27" s="133" t="s">
        <v>99</v>
      </c>
      <c r="D27" s="133"/>
      <c r="E27" s="133"/>
      <c r="F27" s="133"/>
      <c r="G27" s="152"/>
      <c r="H27" s="153">
        <v>0</v>
      </c>
      <c r="I27" s="154"/>
    </row>
    <row r="28" spans="1:9" s="137" customFormat="1" ht="12.75" customHeight="1" thickBot="1">
      <c r="A28" s="131"/>
      <c r="B28" s="155"/>
      <c r="C28" s="156"/>
      <c r="D28" s="156"/>
      <c r="E28" s="156"/>
      <c r="F28" s="156"/>
      <c r="G28" s="157"/>
      <c r="H28" s="158"/>
      <c r="I28" s="159"/>
    </row>
    <row r="29" spans="1:9" s="137" customFormat="1" ht="3" customHeight="1" hidden="1">
      <c r="A29" s="160"/>
      <c r="B29" s="161"/>
      <c r="C29" s="161"/>
      <c r="D29" s="161"/>
      <c r="E29" s="161"/>
      <c r="F29" s="161"/>
      <c r="G29" s="161"/>
      <c r="H29" s="162"/>
      <c r="I29" s="163"/>
    </row>
    <row r="30" spans="1:9" s="137" customFormat="1" ht="15.75" customHeight="1" thickBot="1">
      <c r="A30" s="160"/>
      <c r="B30" s="102" t="s">
        <v>136</v>
      </c>
      <c r="C30" s="164"/>
      <c r="D30" s="164"/>
      <c r="E30" s="164"/>
      <c r="F30" s="164"/>
      <c r="G30" s="164"/>
      <c r="H30" s="164"/>
      <c r="I30" s="139" t="s">
        <v>133</v>
      </c>
    </row>
    <row r="31" spans="1:9" s="137" customFormat="1" ht="15.75" customHeight="1" thickBot="1">
      <c r="A31" s="160"/>
      <c r="B31" s="165" t="s">
        <v>306</v>
      </c>
      <c r="C31" s="166"/>
      <c r="D31" s="166"/>
      <c r="E31" s="166"/>
      <c r="F31" s="166"/>
      <c r="G31" s="166"/>
      <c r="H31" s="166"/>
      <c r="I31" s="167"/>
    </row>
    <row r="32" spans="1:9" s="137" customFormat="1" ht="13.5" customHeight="1">
      <c r="A32" s="160"/>
      <c r="B32" s="168"/>
      <c r="C32" s="169" t="s">
        <v>100</v>
      </c>
      <c r="D32" s="169"/>
      <c r="E32" s="170"/>
      <c r="F32" s="171" t="s">
        <v>101</v>
      </c>
      <c r="G32" s="169"/>
      <c r="H32" s="169"/>
      <c r="I32" s="170"/>
    </row>
    <row r="33" spans="1:9" s="137" customFormat="1" ht="13.5" customHeight="1">
      <c r="A33" s="106"/>
      <c r="B33" s="172"/>
      <c r="C33" s="173"/>
      <c r="D33" s="174" t="s">
        <v>102</v>
      </c>
      <c r="E33" s="175"/>
      <c r="F33" s="799"/>
      <c r="G33" s="800"/>
      <c r="H33" s="176" t="s">
        <v>102</v>
      </c>
      <c r="I33" s="175"/>
    </row>
    <row r="34" spans="1:9" s="137" customFormat="1" ht="13.5" customHeight="1" thickBot="1">
      <c r="A34" s="131"/>
      <c r="B34" s="177" t="s">
        <v>103</v>
      </c>
      <c r="C34" s="178" t="s">
        <v>104</v>
      </c>
      <c r="D34" s="179" t="s">
        <v>86</v>
      </c>
      <c r="E34" s="180" t="s">
        <v>87</v>
      </c>
      <c r="F34" s="181" t="s">
        <v>104</v>
      </c>
      <c r="G34" s="181"/>
      <c r="H34" s="182" t="s">
        <v>137</v>
      </c>
      <c r="I34" s="183" t="s">
        <v>105</v>
      </c>
    </row>
    <row r="35" spans="1:9" s="137" customFormat="1" ht="12.75" customHeight="1" thickBot="1">
      <c r="A35" s="131"/>
      <c r="B35" s="184">
        <v>2012</v>
      </c>
      <c r="C35" s="185" t="s">
        <v>310</v>
      </c>
      <c r="D35" s="186">
        <v>400</v>
      </c>
      <c r="E35" s="187">
        <v>62</v>
      </c>
      <c r="F35" s="784"/>
      <c r="G35" s="785"/>
      <c r="H35" s="188"/>
      <c r="I35" s="189"/>
    </row>
    <row r="36" spans="1:9" s="137" customFormat="1" ht="12.75" customHeight="1" thickBot="1" thickTop="1">
      <c r="A36" s="131"/>
      <c r="B36" s="190" t="s">
        <v>301</v>
      </c>
      <c r="C36" s="191"/>
      <c r="D36" s="767">
        <f>SUM(D35+E35)</f>
        <v>462</v>
      </c>
      <c r="E36" s="768"/>
      <c r="F36" s="191" t="s">
        <v>302</v>
      </c>
      <c r="G36" s="192"/>
      <c r="H36" s="769">
        <f>SUM(H35+I35)</f>
        <v>0</v>
      </c>
      <c r="I36" s="770"/>
    </row>
    <row r="37" spans="1:9" s="137" customFormat="1" ht="9" customHeight="1" thickBot="1">
      <c r="A37" s="131"/>
      <c r="B37" s="193"/>
      <c r="C37" s="194"/>
      <c r="D37" s="195"/>
      <c r="E37" s="195"/>
      <c r="F37" s="194"/>
      <c r="G37" s="196"/>
      <c r="H37" s="197"/>
      <c r="I37" s="197"/>
    </row>
    <row r="38" spans="1:9" s="137" customFormat="1" ht="12.75" customHeight="1" thickBot="1">
      <c r="A38" s="131"/>
      <c r="B38" s="165" t="s">
        <v>307</v>
      </c>
      <c r="C38" s="166"/>
      <c r="D38" s="166"/>
      <c r="E38" s="166"/>
      <c r="F38" s="166"/>
      <c r="G38" s="166"/>
      <c r="H38" s="166"/>
      <c r="I38" s="167"/>
    </row>
    <row r="39" spans="1:9" s="137" customFormat="1" ht="12.75" customHeight="1">
      <c r="A39" s="131"/>
      <c r="B39" s="168"/>
      <c r="C39" s="169" t="s">
        <v>100</v>
      </c>
      <c r="D39" s="169"/>
      <c r="E39" s="170"/>
      <c r="F39" s="171" t="s">
        <v>101</v>
      </c>
      <c r="G39" s="169"/>
      <c r="H39" s="169"/>
      <c r="I39" s="170"/>
    </row>
    <row r="40" spans="1:9" s="137" customFormat="1" ht="12.75" customHeight="1">
      <c r="A40" s="131"/>
      <c r="B40" s="172"/>
      <c r="C40" s="173"/>
      <c r="D40" s="174" t="s">
        <v>106</v>
      </c>
      <c r="E40" s="175"/>
      <c r="F40" s="799"/>
      <c r="G40" s="800"/>
      <c r="H40" s="176" t="s">
        <v>107</v>
      </c>
      <c r="I40" s="175"/>
    </row>
    <row r="41" spans="1:9" s="137" customFormat="1" ht="12.75" customHeight="1" thickBot="1">
      <c r="A41" s="131"/>
      <c r="B41" s="198" t="s">
        <v>103</v>
      </c>
      <c r="C41" s="199" t="s">
        <v>104</v>
      </c>
      <c r="D41" s="200" t="s">
        <v>86</v>
      </c>
      <c r="E41" s="201" t="s">
        <v>87</v>
      </c>
      <c r="F41" s="202" t="s">
        <v>104</v>
      </c>
      <c r="G41" s="202"/>
      <c r="H41" s="203" t="s">
        <v>137</v>
      </c>
      <c r="I41" s="204" t="s">
        <v>105</v>
      </c>
    </row>
    <row r="42" spans="1:9" s="137" customFormat="1" ht="12.75" customHeight="1" thickBot="1">
      <c r="A42" s="131"/>
      <c r="B42" s="205">
        <v>2013</v>
      </c>
      <c r="C42" s="206" t="s">
        <v>311</v>
      </c>
      <c r="D42" s="207">
        <v>0</v>
      </c>
      <c r="E42" s="208"/>
      <c r="F42" s="797"/>
      <c r="G42" s="798"/>
      <c r="H42" s="209"/>
      <c r="I42" s="210"/>
    </row>
    <row r="43" spans="1:9" s="137" customFormat="1" ht="12.75" customHeight="1" thickBot="1">
      <c r="A43" s="131"/>
      <c r="B43" s="211">
        <v>2014</v>
      </c>
      <c r="C43" s="206" t="s">
        <v>311</v>
      </c>
      <c r="D43" s="212">
        <v>2800</v>
      </c>
      <c r="E43" s="213"/>
      <c r="F43" s="801"/>
      <c r="G43" s="802"/>
      <c r="H43" s="214"/>
      <c r="I43" s="215"/>
    </row>
    <row r="44" spans="1:9" s="137" customFormat="1" ht="12.75" customHeight="1" thickBot="1">
      <c r="A44" s="131"/>
      <c r="B44" s="216">
        <v>2015</v>
      </c>
      <c r="C44" s="206" t="s">
        <v>311</v>
      </c>
      <c r="D44" s="212">
        <v>5000</v>
      </c>
      <c r="E44" s="213"/>
      <c r="F44" s="801"/>
      <c r="G44" s="802"/>
      <c r="H44" s="214"/>
      <c r="I44" s="215"/>
    </row>
    <row r="45" spans="1:9" s="137" customFormat="1" ht="12.75" customHeight="1">
      <c r="A45" s="131"/>
      <c r="B45" s="216">
        <v>2016</v>
      </c>
      <c r="C45" s="206" t="s">
        <v>311</v>
      </c>
      <c r="D45" s="212">
        <v>2500</v>
      </c>
      <c r="E45" s="213"/>
      <c r="F45" s="801"/>
      <c r="G45" s="802"/>
      <c r="H45" s="214"/>
      <c r="I45" s="215"/>
    </row>
    <row r="46" spans="1:9" s="137" customFormat="1" ht="12.75" customHeight="1">
      <c r="A46" s="131"/>
      <c r="B46" s="216">
        <v>2017</v>
      </c>
      <c r="C46" s="152"/>
      <c r="D46" s="212"/>
      <c r="E46" s="213"/>
      <c r="F46" s="801"/>
      <c r="G46" s="802"/>
      <c r="H46" s="214"/>
      <c r="I46" s="215"/>
    </row>
    <row r="47" spans="1:9" s="137" customFormat="1" ht="12.75" customHeight="1">
      <c r="A47" s="131"/>
      <c r="B47" s="216">
        <v>2018</v>
      </c>
      <c r="C47" s="152"/>
      <c r="D47" s="212"/>
      <c r="E47" s="213"/>
      <c r="F47" s="801"/>
      <c r="G47" s="802"/>
      <c r="H47" s="214"/>
      <c r="I47" s="215"/>
    </row>
    <row r="48" spans="1:9" s="137" customFormat="1" ht="12.75" customHeight="1">
      <c r="A48" s="131"/>
      <c r="B48" s="216">
        <v>2019</v>
      </c>
      <c r="C48" s="152"/>
      <c r="D48" s="212"/>
      <c r="E48" s="213"/>
      <c r="F48" s="801"/>
      <c r="G48" s="802"/>
      <c r="H48" s="214"/>
      <c r="I48" s="215"/>
    </row>
    <row r="49" spans="1:9" s="137" customFormat="1" ht="12.75" customHeight="1" hidden="1">
      <c r="A49" s="131"/>
      <c r="B49" s="216"/>
      <c r="C49" s="152"/>
      <c r="D49" s="212"/>
      <c r="E49" s="213"/>
      <c r="F49" s="801"/>
      <c r="G49" s="802"/>
      <c r="H49" s="214"/>
      <c r="I49" s="215"/>
    </row>
    <row r="50" spans="1:9" s="137" customFormat="1" ht="12.75" customHeight="1" hidden="1">
      <c r="A50" s="131"/>
      <c r="B50" s="216"/>
      <c r="C50" s="182"/>
      <c r="D50" s="217"/>
      <c r="E50" s="218"/>
      <c r="F50" s="801"/>
      <c r="G50" s="802"/>
      <c r="H50" s="219"/>
      <c r="I50" s="220"/>
    </row>
    <row r="51" spans="1:9" s="137" customFormat="1" ht="12.75" customHeight="1" thickBot="1">
      <c r="A51" s="131"/>
      <c r="B51" s="216" t="s">
        <v>108</v>
      </c>
      <c r="C51" s="221"/>
      <c r="D51" s="222"/>
      <c r="E51" s="223"/>
      <c r="F51" s="803"/>
      <c r="G51" s="804"/>
      <c r="H51" s="225"/>
      <c r="I51" s="226"/>
    </row>
    <row r="52" spans="1:9" s="137" customFormat="1" ht="12.75" customHeight="1" thickBot="1" thickTop="1">
      <c r="A52" s="131"/>
      <c r="B52" s="227" t="s">
        <v>109</v>
      </c>
      <c r="C52" s="228"/>
      <c r="D52" s="229">
        <f>SUM(D42:D51)</f>
        <v>10300</v>
      </c>
      <c r="E52" s="230">
        <f>SUM(E42:E51)</f>
        <v>0</v>
      </c>
      <c r="F52" s="231" t="s">
        <v>110</v>
      </c>
      <c r="G52" s="232"/>
      <c r="H52" s="233">
        <f>SUM(H42:H51)</f>
        <v>0</v>
      </c>
      <c r="I52" s="234">
        <f>SUM(I42:I51)</f>
        <v>0</v>
      </c>
    </row>
    <row r="53" spans="1:9" s="137" customFormat="1" ht="12.75" customHeight="1" thickBot="1">
      <c r="A53" s="131"/>
      <c r="B53" s="235" t="s">
        <v>303</v>
      </c>
      <c r="C53" s="236"/>
      <c r="D53" s="809">
        <f>D52+E52</f>
        <v>10300</v>
      </c>
      <c r="E53" s="810"/>
      <c r="F53" s="237" t="s">
        <v>304</v>
      </c>
      <c r="G53" s="238"/>
      <c r="H53" s="811">
        <f>H52+I52</f>
        <v>0</v>
      </c>
      <c r="I53" s="812"/>
    </row>
    <row r="54" spans="1:9" s="137" customFormat="1" ht="9" customHeight="1" thickBot="1">
      <c r="A54" s="131"/>
      <c r="B54" s="239"/>
      <c r="C54" s="240"/>
      <c r="D54" s="241"/>
      <c r="E54" s="242"/>
      <c r="F54" s="243"/>
      <c r="G54" s="244"/>
      <c r="H54" s="245"/>
      <c r="I54" s="246"/>
    </row>
    <row r="55" spans="1:9" s="137" customFormat="1" ht="12.75" customHeight="1" thickBot="1">
      <c r="A55" s="131"/>
      <c r="B55" s="247" t="s">
        <v>109</v>
      </c>
      <c r="C55" s="248"/>
      <c r="D55" s="249">
        <f>SUM(D35+D52)</f>
        <v>10700</v>
      </c>
      <c r="E55" s="250">
        <f>SUM(E35+E52)</f>
        <v>62</v>
      </c>
      <c r="F55" s="251" t="s">
        <v>110</v>
      </c>
      <c r="G55" s="252"/>
      <c r="H55" s="253">
        <f>SUM(H45:H54)</f>
        <v>0</v>
      </c>
      <c r="I55" s="254">
        <f>SUM(I45:I54)</f>
        <v>0</v>
      </c>
    </row>
    <row r="56" spans="1:9" s="137" customFormat="1" ht="12.75" customHeight="1" thickBot="1">
      <c r="A56" s="131"/>
      <c r="B56" s="255" t="s">
        <v>111</v>
      </c>
      <c r="C56" s="256"/>
      <c r="D56" s="805">
        <f>SUM(D55+E55)</f>
        <v>10762</v>
      </c>
      <c r="E56" s="806"/>
      <c r="F56" s="257" t="s">
        <v>112</v>
      </c>
      <c r="G56" s="258"/>
      <c r="H56" s="807">
        <f>SUM(H55+I55)</f>
        <v>0</v>
      </c>
      <c r="I56" s="808"/>
    </row>
    <row r="57" spans="1:9" s="137" customFormat="1" ht="9" customHeight="1" thickBot="1">
      <c r="A57" s="131"/>
      <c r="B57" s="259"/>
      <c r="C57" s="260"/>
      <c r="D57" s="261"/>
      <c r="E57" s="261"/>
      <c r="F57" s="262"/>
      <c r="G57" s="263"/>
      <c r="H57" s="264"/>
      <c r="I57" s="264"/>
    </row>
    <row r="58" spans="1:9" s="137" customFormat="1" ht="15.75" customHeight="1" thickBot="1">
      <c r="A58" s="131"/>
      <c r="B58" s="165" t="s">
        <v>113</v>
      </c>
      <c r="C58" s="166"/>
      <c r="D58" s="166"/>
      <c r="E58" s="166"/>
      <c r="F58" s="166"/>
      <c r="G58" s="166"/>
      <c r="H58" s="166"/>
      <c r="I58" s="167"/>
    </row>
    <row r="59" spans="1:9" s="137" customFormat="1" ht="12.75" customHeight="1">
      <c r="A59" s="131"/>
      <c r="B59" s="265" t="s">
        <v>114</v>
      </c>
      <c r="C59" s="260"/>
      <c r="D59" s="260"/>
      <c r="E59" s="260"/>
      <c r="F59" s="260"/>
      <c r="G59" s="260"/>
      <c r="H59" s="264"/>
      <c r="I59" s="266"/>
    </row>
    <row r="60" spans="1:9" s="137" customFormat="1" ht="12.75" customHeight="1">
      <c r="A60" s="131"/>
      <c r="B60" s="267" t="s">
        <v>312</v>
      </c>
      <c r="C60" s="161"/>
      <c r="D60" s="161"/>
      <c r="E60" s="161"/>
      <c r="F60" s="161"/>
      <c r="G60" s="161"/>
      <c r="H60" s="162"/>
      <c r="I60" s="268"/>
    </row>
    <row r="61" spans="1:9" s="137" customFormat="1" ht="12.75" customHeight="1">
      <c r="A61" s="131"/>
      <c r="B61" s="273" t="s">
        <v>313</v>
      </c>
      <c r="C61" s="160"/>
      <c r="D61" s="160"/>
      <c r="E61" s="160"/>
      <c r="F61" s="160"/>
      <c r="G61" s="160"/>
      <c r="H61" s="160"/>
      <c r="I61" s="274"/>
    </row>
    <row r="62" spans="1:9" s="137" customFormat="1" ht="12.75" customHeight="1">
      <c r="A62" s="131"/>
      <c r="B62" s="275"/>
      <c r="C62" s="160"/>
      <c r="D62" s="160"/>
      <c r="E62" s="160"/>
      <c r="F62" s="160"/>
      <c r="G62" s="160"/>
      <c r="H62" s="160"/>
      <c r="I62" s="276"/>
    </row>
    <row r="63" spans="1:9" s="137" customFormat="1" ht="12.75" customHeight="1">
      <c r="A63" s="131"/>
      <c r="B63" s="724" t="s">
        <v>316</v>
      </c>
      <c r="C63" s="278"/>
      <c r="D63" s="278"/>
      <c r="E63" s="278"/>
      <c r="F63" s="278"/>
      <c r="G63" s="278"/>
      <c r="H63" s="278"/>
      <c r="I63" s="279"/>
    </row>
    <row r="64" spans="1:9" s="137" customFormat="1" ht="12.75" customHeight="1">
      <c r="A64" s="131"/>
      <c r="B64" s="273" t="s">
        <v>315</v>
      </c>
      <c r="C64" s="160"/>
      <c r="D64" s="160"/>
      <c r="E64" s="160"/>
      <c r="F64" s="160"/>
      <c r="G64" s="160"/>
      <c r="H64" s="160"/>
      <c r="I64" s="274"/>
    </row>
    <row r="65" spans="1:9" s="137" customFormat="1" ht="12.75" customHeight="1">
      <c r="A65" s="131"/>
      <c r="B65" s="273"/>
      <c r="C65" s="160"/>
      <c r="D65" s="160"/>
      <c r="E65" s="160"/>
      <c r="F65" s="160"/>
      <c r="G65" s="160"/>
      <c r="H65" s="160"/>
      <c r="I65" s="274"/>
    </row>
    <row r="66" spans="1:9" s="137" customFormat="1" ht="12.75" customHeight="1">
      <c r="A66" s="131"/>
      <c r="B66" s="275"/>
      <c r="C66" s="160"/>
      <c r="D66" s="160"/>
      <c r="E66" s="160"/>
      <c r="F66" s="160"/>
      <c r="G66" s="160"/>
      <c r="H66" s="160"/>
      <c r="I66" s="276"/>
    </row>
    <row r="67" spans="1:9" s="137" customFormat="1" ht="12.75" customHeight="1" hidden="1">
      <c r="A67" s="131"/>
      <c r="B67" s="277"/>
      <c r="C67" s="278"/>
      <c r="D67" s="278"/>
      <c r="E67" s="278"/>
      <c r="F67" s="278"/>
      <c r="G67" s="278"/>
      <c r="H67" s="278"/>
      <c r="I67" s="279"/>
    </row>
    <row r="68" spans="1:9" s="137" customFormat="1" ht="12.75" customHeight="1">
      <c r="A68" s="131"/>
      <c r="B68" s="224" t="s">
        <v>115</v>
      </c>
      <c r="C68" s="280"/>
      <c r="D68" s="280" t="s">
        <v>116</v>
      </c>
      <c r="E68" s="280"/>
      <c r="F68" s="280"/>
      <c r="G68" s="280"/>
      <c r="H68" s="280" t="s">
        <v>117</v>
      </c>
      <c r="I68" s="281"/>
    </row>
    <row r="69" spans="1:9" s="137" customFormat="1" ht="12.75" customHeight="1">
      <c r="A69" s="131"/>
      <c r="B69" s="282"/>
      <c r="C69" s="283" t="s">
        <v>76</v>
      </c>
      <c r="D69" s="283" t="s">
        <v>118</v>
      </c>
      <c r="E69" s="283" t="s">
        <v>314</v>
      </c>
      <c r="F69" s="283"/>
      <c r="G69" s="283"/>
      <c r="H69" s="284">
        <v>41305</v>
      </c>
      <c r="I69" s="285"/>
    </row>
    <row r="70" spans="1:9" s="137" customFormat="1" ht="12.75" customHeight="1" thickBot="1">
      <c r="A70" s="131"/>
      <c r="B70" s="286"/>
      <c r="C70" s="262"/>
      <c r="D70" s="262"/>
      <c r="E70" s="262"/>
      <c r="F70" s="262"/>
      <c r="G70" s="262"/>
      <c r="H70" s="262"/>
      <c r="I70" s="287"/>
    </row>
    <row r="71" spans="1:9" s="137" customFormat="1" ht="12.75" customHeight="1">
      <c r="A71" s="131"/>
      <c r="B71" s="87"/>
      <c r="C71" s="87"/>
      <c r="D71" s="87"/>
      <c r="E71" s="87"/>
      <c r="F71" s="87"/>
      <c r="G71" s="87"/>
      <c r="H71" s="87"/>
      <c r="I71" s="288"/>
    </row>
    <row r="72" spans="1:9" s="137" customFormat="1" ht="12.75" customHeight="1">
      <c r="A72" s="131"/>
      <c r="B72" s="87"/>
      <c r="C72" s="87"/>
      <c r="D72" s="87"/>
      <c r="E72" s="87"/>
      <c r="F72" s="87"/>
      <c r="G72" s="87"/>
      <c r="H72" s="87"/>
      <c r="I72" s="288" t="s">
        <v>119</v>
      </c>
    </row>
    <row r="73" spans="1:9" s="137" customFormat="1" ht="19.5" customHeight="1">
      <c r="A73" s="131"/>
      <c r="B73" s="723" t="s">
        <v>289</v>
      </c>
      <c r="C73" s="87"/>
      <c r="D73" s="87"/>
      <c r="E73" s="87"/>
      <c r="F73" s="87"/>
      <c r="G73" s="87"/>
      <c r="H73" s="87"/>
      <c r="I73" s="288"/>
    </row>
    <row r="74" spans="1:9" s="137" customFormat="1" ht="6" customHeight="1">
      <c r="A74" s="131"/>
      <c r="B74" s="87"/>
      <c r="C74" s="87"/>
      <c r="D74" s="87"/>
      <c r="E74" s="87"/>
      <c r="F74" s="87"/>
      <c r="G74" s="87"/>
      <c r="H74" s="87"/>
      <c r="I74" s="288"/>
    </row>
    <row r="75" spans="1:9" s="137" customFormat="1" ht="12.75" customHeight="1" thickBot="1">
      <c r="A75" s="131"/>
      <c r="B75" s="289" t="s">
        <v>305</v>
      </c>
      <c r="C75" s="87"/>
      <c r="D75" s="87"/>
      <c r="E75" s="87"/>
      <c r="F75" s="87"/>
      <c r="G75" s="87"/>
      <c r="H75" s="87"/>
      <c r="I75" s="87"/>
    </row>
    <row r="76" spans="1:9" s="137" customFormat="1" ht="15.75" customHeight="1" thickBot="1">
      <c r="A76" s="131"/>
      <c r="B76" s="165" t="s">
        <v>113</v>
      </c>
      <c r="C76" s="166"/>
      <c r="D76" s="166"/>
      <c r="E76" s="166"/>
      <c r="F76" s="166"/>
      <c r="G76" s="166"/>
      <c r="H76" s="166"/>
      <c r="I76" s="167"/>
    </row>
    <row r="77" spans="1:9" s="137" customFormat="1" ht="12.75" customHeight="1">
      <c r="A77" s="131"/>
      <c r="B77" s="265" t="s">
        <v>120</v>
      </c>
      <c r="C77" s="260"/>
      <c r="D77" s="260"/>
      <c r="E77" s="260"/>
      <c r="F77" s="260"/>
      <c r="G77" s="260"/>
      <c r="H77" s="264"/>
      <c r="I77" s="290"/>
    </row>
    <row r="78" spans="1:9" s="137" customFormat="1" ht="12.75" customHeight="1">
      <c r="A78" s="131"/>
      <c r="B78" s="267"/>
      <c r="C78" s="161"/>
      <c r="D78" s="161"/>
      <c r="E78" s="161"/>
      <c r="F78" s="161"/>
      <c r="G78" s="161"/>
      <c r="H78" s="162"/>
      <c r="I78" s="291"/>
    </row>
    <row r="79" spans="1:9" s="137" customFormat="1" ht="12.75" customHeight="1">
      <c r="A79" s="131"/>
      <c r="B79" s="292" t="s">
        <v>121</v>
      </c>
      <c r="C79" s="161"/>
      <c r="D79" s="161"/>
      <c r="E79" s="161"/>
      <c r="F79" s="161"/>
      <c r="G79" s="161"/>
      <c r="H79" s="162"/>
      <c r="I79" s="291"/>
    </row>
    <row r="80" spans="1:9" s="137" customFormat="1" ht="12.75" customHeight="1">
      <c r="A80" s="131"/>
      <c r="B80" s="293" t="s">
        <v>122</v>
      </c>
      <c r="C80" s="294"/>
      <c r="D80" s="294"/>
      <c r="E80" s="294"/>
      <c r="F80" s="294"/>
      <c r="G80" s="294"/>
      <c r="H80" s="294"/>
      <c r="I80" s="295"/>
    </row>
    <row r="81" spans="1:9" s="137" customFormat="1" ht="12.75" customHeight="1">
      <c r="A81" s="131"/>
      <c r="B81" s="293" t="s">
        <v>123</v>
      </c>
      <c r="C81" s="294"/>
      <c r="D81" s="294"/>
      <c r="E81" s="294"/>
      <c r="F81" s="294"/>
      <c r="G81" s="294"/>
      <c r="H81" s="294"/>
      <c r="I81" s="296"/>
    </row>
    <row r="82" spans="1:9" s="137" customFormat="1" ht="12.75" customHeight="1">
      <c r="A82" s="131"/>
      <c r="B82" s="297" t="s">
        <v>124</v>
      </c>
      <c r="C82" s="298"/>
      <c r="D82" s="298"/>
      <c r="E82" s="298"/>
      <c r="F82" s="298"/>
      <c r="G82" s="298"/>
      <c r="H82" s="298"/>
      <c r="I82" s="299"/>
    </row>
    <row r="83" spans="1:9" s="137" customFormat="1" ht="12.75" customHeight="1">
      <c r="A83" s="131"/>
      <c r="B83" s="293" t="s">
        <v>125</v>
      </c>
      <c r="C83" s="294"/>
      <c r="D83" s="294"/>
      <c r="E83" s="294"/>
      <c r="F83" s="294"/>
      <c r="G83" s="294"/>
      <c r="H83" s="294"/>
      <c r="I83" s="295"/>
    </row>
    <row r="84" spans="1:9" s="137" customFormat="1" ht="12.75" customHeight="1">
      <c r="A84" s="131"/>
      <c r="B84" s="293" t="s">
        <v>126</v>
      </c>
      <c r="C84" s="294"/>
      <c r="D84" s="294"/>
      <c r="E84" s="294"/>
      <c r="F84" s="294"/>
      <c r="G84" s="294"/>
      <c r="H84" s="294"/>
      <c r="I84" s="296"/>
    </row>
    <row r="85" spans="1:9" s="137" customFormat="1" ht="12.75" customHeight="1">
      <c r="A85" s="131"/>
      <c r="B85" s="297"/>
      <c r="C85" s="298"/>
      <c r="D85" s="298"/>
      <c r="E85" s="298"/>
      <c r="F85" s="298"/>
      <c r="G85" s="298"/>
      <c r="H85" s="298"/>
      <c r="I85" s="299"/>
    </row>
    <row r="86" spans="1:10" s="137" customFormat="1" ht="12.75" customHeight="1">
      <c r="A86" s="131"/>
      <c r="B86" s="297"/>
      <c r="C86" s="298"/>
      <c r="D86" s="298"/>
      <c r="E86" s="298"/>
      <c r="F86" s="298"/>
      <c r="G86" s="298"/>
      <c r="H86" s="298"/>
      <c r="I86" s="299"/>
      <c r="J86" s="300"/>
    </row>
    <row r="87" spans="1:10" s="137" customFormat="1" ht="12.75" customHeight="1">
      <c r="A87" s="131"/>
      <c r="B87" s="297"/>
      <c r="C87" s="298"/>
      <c r="D87" s="298"/>
      <c r="E87" s="298"/>
      <c r="F87" s="298"/>
      <c r="G87" s="298"/>
      <c r="H87" s="298"/>
      <c r="I87" s="299"/>
      <c r="J87" s="300"/>
    </row>
    <row r="88" spans="1:10" s="137" customFormat="1" ht="12.75" customHeight="1">
      <c r="A88" s="131"/>
      <c r="B88" s="297"/>
      <c r="C88" s="298"/>
      <c r="D88" s="298"/>
      <c r="E88" s="298"/>
      <c r="F88" s="298"/>
      <c r="G88" s="298"/>
      <c r="H88" s="298"/>
      <c r="I88" s="299"/>
      <c r="J88" s="300"/>
    </row>
    <row r="89" spans="1:10" s="137" customFormat="1" ht="12.75" customHeight="1">
      <c r="A89" s="131"/>
      <c r="B89" s="297"/>
      <c r="C89" s="298"/>
      <c r="D89" s="298"/>
      <c r="E89" s="298"/>
      <c r="F89" s="298"/>
      <c r="G89" s="298"/>
      <c r="H89" s="298"/>
      <c r="I89" s="299"/>
      <c r="J89" s="300"/>
    </row>
    <row r="90" spans="1:10" s="137" customFormat="1" ht="12.75" customHeight="1">
      <c r="A90" s="131"/>
      <c r="B90" s="297"/>
      <c r="C90" s="298"/>
      <c r="D90" s="298"/>
      <c r="E90" s="298"/>
      <c r="F90" s="298"/>
      <c r="G90" s="298"/>
      <c r="H90" s="298"/>
      <c r="I90" s="299"/>
      <c r="J90" s="300"/>
    </row>
    <row r="91" spans="1:10" s="137" customFormat="1" ht="12.75" customHeight="1">
      <c r="A91" s="131"/>
      <c r="B91" s="297"/>
      <c r="C91" s="298"/>
      <c r="D91" s="298"/>
      <c r="E91" s="298"/>
      <c r="F91" s="298"/>
      <c r="G91" s="298"/>
      <c r="H91" s="298"/>
      <c r="I91" s="299"/>
      <c r="J91" s="300"/>
    </row>
    <row r="92" spans="1:10" s="137" customFormat="1" ht="12.75" customHeight="1">
      <c r="A92" s="131"/>
      <c r="B92" s="297"/>
      <c r="C92" s="298"/>
      <c r="D92" s="298"/>
      <c r="E92" s="298"/>
      <c r="F92" s="298"/>
      <c r="G92" s="298"/>
      <c r="H92" s="298"/>
      <c r="I92" s="299"/>
      <c r="J92" s="300"/>
    </row>
    <row r="93" spans="1:10" s="137" customFormat="1" ht="12.75" customHeight="1">
      <c r="A93" s="131"/>
      <c r="B93" s="297"/>
      <c r="C93" s="298"/>
      <c r="D93" s="298"/>
      <c r="E93" s="298"/>
      <c r="F93" s="298"/>
      <c r="G93" s="298"/>
      <c r="H93" s="298"/>
      <c r="I93" s="299"/>
      <c r="J93" s="300"/>
    </row>
    <row r="94" spans="1:10" s="137" customFormat="1" ht="12.75" customHeight="1">
      <c r="A94" s="131"/>
      <c r="B94" s="297"/>
      <c r="C94" s="298"/>
      <c r="D94" s="298"/>
      <c r="E94" s="298"/>
      <c r="F94" s="298"/>
      <c r="G94" s="298"/>
      <c r="H94" s="298"/>
      <c r="I94" s="299"/>
      <c r="J94" s="300"/>
    </row>
    <row r="95" spans="1:10" s="137" customFormat="1" ht="12.75" customHeight="1">
      <c r="A95" s="131"/>
      <c r="B95" s="297"/>
      <c r="C95" s="298"/>
      <c r="D95" s="298"/>
      <c r="E95" s="298"/>
      <c r="F95" s="298"/>
      <c r="G95" s="298"/>
      <c r="H95" s="298"/>
      <c r="I95" s="299"/>
      <c r="J95" s="300"/>
    </row>
    <row r="96" spans="1:10" s="137" customFormat="1" ht="12.75" customHeight="1">
      <c r="A96" s="131"/>
      <c r="B96" s="297"/>
      <c r="C96" s="298"/>
      <c r="D96" s="298"/>
      <c r="E96" s="298"/>
      <c r="F96" s="298"/>
      <c r="G96" s="298"/>
      <c r="H96" s="298"/>
      <c r="I96" s="299"/>
      <c r="J96" s="300"/>
    </row>
    <row r="97" spans="1:10" s="137" customFormat="1" ht="12.75" customHeight="1">
      <c r="A97" s="131"/>
      <c r="B97" s="297"/>
      <c r="C97" s="298"/>
      <c r="D97" s="298"/>
      <c r="E97" s="298"/>
      <c r="F97" s="298"/>
      <c r="G97" s="298"/>
      <c r="H97" s="298"/>
      <c r="I97" s="299"/>
      <c r="J97" s="300"/>
    </row>
    <row r="98" spans="1:10" s="137" customFormat="1" ht="12.75" customHeight="1">
      <c r="A98" s="131"/>
      <c r="B98" s="297"/>
      <c r="C98" s="298"/>
      <c r="D98" s="298"/>
      <c r="E98" s="298"/>
      <c r="F98" s="298"/>
      <c r="G98" s="298"/>
      <c r="H98" s="298"/>
      <c r="I98" s="299"/>
      <c r="J98" s="300"/>
    </row>
    <row r="99" spans="1:10" s="137" customFormat="1" ht="12.75" customHeight="1">
      <c r="A99" s="131"/>
      <c r="B99" s="297"/>
      <c r="C99" s="298"/>
      <c r="D99" s="298"/>
      <c r="E99" s="298"/>
      <c r="F99" s="298"/>
      <c r="G99" s="298"/>
      <c r="H99" s="298"/>
      <c r="I99" s="299"/>
      <c r="J99" s="300"/>
    </row>
    <row r="100" spans="1:10" s="137" customFormat="1" ht="12.75" customHeight="1">
      <c r="A100" s="131"/>
      <c r="B100" s="297"/>
      <c r="C100" s="298"/>
      <c r="D100" s="298"/>
      <c r="E100" s="298"/>
      <c r="F100" s="298"/>
      <c r="G100" s="298"/>
      <c r="H100" s="298"/>
      <c r="I100" s="299"/>
      <c r="J100" s="300"/>
    </row>
    <row r="101" spans="1:10" s="137" customFormat="1" ht="12.75" customHeight="1">
      <c r="A101" s="131"/>
      <c r="B101" s="301"/>
      <c r="C101" s="302"/>
      <c r="D101" s="302"/>
      <c r="E101" s="302"/>
      <c r="F101" s="302"/>
      <c r="G101" s="302"/>
      <c r="H101" s="302"/>
      <c r="I101" s="303"/>
      <c r="J101" s="300"/>
    </row>
    <row r="102" spans="1:10" s="137" customFormat="1" ht="12.75" customHeight="1">
      <c r="A102" s="131"/>
      <c r="B102" s="224" t="s">
        <v>115</v>
      </c>
      <c r="C102" s="280"/>
      <c r="D102" s="280" t="s">
        <v>116</v>
      </c>
      <c r="E102" s="280"/>
      <c r="F102" s="280"/>
      <c r="G102" s="280"/>
      <c r="H102" s="280" t="s">
        <v>117</v>
      </c>
      <c r="I102" s="281"/>
      <c r="J102" s="300"/>
    </row>
    <row r="103" spans="1:10" s="137" customFormat="1" ht="12.75" customHeight="1">
      <c r="A103" s="131"/>
      <c r="B103" s="282"/>
      <c r="C103" s="283" t="s">
        <v>127</v>
      </c>
      <c r="D103" s="283" t="s">
        <v>118</v>
      </c>
      <c r="E103" s="283" t="s">
        <v>127</v>
      </c>
      <c r="F103" s="283"/>
      <c r="G103" s="283"/>
      <c r="H103" s="304" t="s">
        <v>127</v>
      </c>
      <c r="I103" s="285"/>
      <c r="J103" s="300"/>
    </row>
    <row r="104" spans="1:10" s="137" customFormat="1" ht="12.75" customHeight="1" thickBot="1">
      <c r="A104" s="131"/>
      <c r="B104" s="286"/>
      <c r="C104" s="262"/>
      <c r="D104" s="262"/>
      <c r="E104" s="262"/>
      <c r="F104" s="262"/>
      <c r="G104" s="262"/>
      <c r="H104" s="262"/>
      <c r="I104" s="287"/>
      <c r="J104" s="300"/>
    </row>
    <row r="105" spans="1:10" s="137" customFormat="1" ht="12.75" customHeight="1">
      <c r="A105" s="131"/>
      <c r="B105" s="305"/>
      <c r="C105" s="243"/>
      <c r="D105" s="306"/>
      <c r="E105" s="306"/>
      <c r="F105" s="243"/>
      <c r="G105" s="243"/>
      <c r="H105" s="307"/>
      <c r="I105" s="307"/>
      <c r="J105" s="300"/>
    </row>
    <row r="106" spans="1:10" s="137" customFormat="1" ht="12.75" customHeight="1">
      <c r="A106" s="131"/>
      <c r="B106" s="308" t="s">
        <v>128</v>
      </c>
      <c r="C106" s="243"/>
      <c r="D106" s="306"/>
      <c r="E106" s="306"/>
      <c r="F106" s="243"/>
      <c r="G106" s="243"/>
      <c r="H106" s="307"/>
      <c r="I106" s="307"/>
      <c r="J106" s="300"/>
    </row>
    <row r="107" spans="1:10" s="137" customFormat="1" ht="12.75" customHeight="1">
      <c r="A107" s="131"/>
      <c r="B107" s="308" t="s">
        <v>129</v>
      </c>
      <c r="C107" s="243"/>
      <c r="D107" s="306"/>
      <c r="E107" s="306"/>
      <c r="F107" s="243"/>
      <c r="G107" s="243"/>
      <c r="H107" s="307"/>
      <c r="I107" s="307"/>
      <c r="J107" s="300"/>
    </row>
    <row r="108" spans="1:10" s="137" customFormat="1" ht="12.75" customHeight="1">
      <c r="A108" s="131"/>
      <c r="B108" s="308" t="s">
        <v>130</v>
      </c>
      <c r="C108" s="243"/>
      <c r="D108" s="306"/>
      <c r="E108" s="306"/>
      <c r="F108" s="243"/>
      <c r="G108" s="243"/>
      <c r="H108" s="307"/>
      <c r="I108" s="307"/>
      <c r="J108" s="300"/>
    </row>
    <row r="109" spans="1:10" s="137" customFormat="1" ht="12.75" customHeight="1">
      <c r="A109" s="131"/>
      <c r="B109" s="305"/>
      <c r="C109" s="243"/>
      <c r="D109" s="306"/>
      <c r="E109" s="306"/>
      <c r="F109" s="243"/>
      <c r="G109" s="243"/>
      <c r="H109" s="307"/>
      <c r="I109" s="307"/>
      <c r="J109" s="300"/>
    </row>
    <row r="110" spans="1:10" s="137" customFormat="1" ht="12.75" customHeight="1">
      <c r="A110" s="131"/>
      <c r="B110" s="305"/>
      <c r="C110" s="243"/>
      <c r="D110" s="306"/>
      <c r="E110" s="309"/>
      <c r="F110" s="243"/>
      <c r="G110" s="243"/>
      <c r="H110" s="307"/>
      <c r="I110" s="307"/>
      <c r="J110" s="300"/>
    </row>
    <row r="111" spans="1:10" s="137" customFormat="1" ht="12.75" customHeight="1">
      <c r="A111" s="131"/>
      <c r="B111" s="305"/>
      <c r="C111" s="243"/>
      <c r="D111" s="306"/>
      <c r="E111" s="306"/>
      <c r="F111" s="243"/>
      <c r="G111" s="243"/>
      <c r="H111" s="307"/>
      <c r="I111" s="307"/>
      <c r="J111" s="300"/>
    </row>
    <row r="112" spans="1:10" s="137" customFormat="1" ht="12.75" customHeight="1">
      <c r="A112" s="131"/>
      <c r="B112" s="305"/>
      <c r="C112" s="243"/>
      <c r="D112" s="306"/>
      <c r="E112" s="306"/>
      <c r="F112" s="243"/>
      <c r="G112" s="243"/>
      <c r="H112" s="307"/>
      <c r="I112" s="307"/>
      <c r="J112" s="300"/>
    </row>
    <row r="113" spans="1:10" s="137" customFormat="1" ht="12.75" customHeight="1">
      <c r="A113" s="131"/>
      <c r="B113" s="305"/>
      <c r="C113" s="243"/>
      <c r="D113" s="306"/>
      <c r="E113" s="306"/>
      <c r="F113" s="243"/>
      <c r="G113" s="243"/>
      <c r="H113" s="307"/>
      <c r="I113" s="307"/>
      <c r="J113" s="300"/>
    </row>
    <row r="114" spans="1:10" s="137" customFormat="1" ht="12.75" customHeight="1">
      <c r="A114" s="131"/>
      <c r="B114" s="305"/>
      <c r="C114" s="243"/>
      <c r="D114" s="306"/>
      <c r="E114" s="306"/>
      <c r="F114" s="243"/>
      <c r="G114" s="243"/>
      <c r="H114" s="307"/>
      <c r="I114" s="307"/>
      <c r="J114" s="300"/>
    </row>
    <row r="115" spans="1:10" s="137" customFormat="1" ht="12.75" customHeight="1">
      <c r="A115" s="131"/>
      <c r="B115" s="305"/>
      <c r="C115" s="243"/>
      <c r="D115" s="306"/>
      <c r="E115" s="306"/>
      <c r="F115" s="243"/>
      <c r="G115" s="243"/>
      <c r="H115" s="307"/>
      <c r="I115" s="307"/>
      <c r="J115" s="300"/>
    </row>
    <row r="116" spans="1:10" s="137" customFormat="1" ht="12.75" customHeight="1">
      <c r="A116" s="131"/>
      <c r="B116" s="310"/>
      <c r="C116" s="310"/>
      <c r="D116" s="310"/>
      <c r="E116" s="310"/>
      <c r="F116" s="310"/>
      <c r="G116" s="310"/>
      <c r="H116" s="310"/>
      <c r="I116" s="310"/>
      <c r="J116" s="300"/>
    </row>
    <row r="117" spans="1:10" s="137" customFormat="1" ht="12.75" customHeight="1">
      <c r="A117" s="131"/>
      <c r="B117" s="289"/>
      <c r="C117" s="289"/>
      <c r="D117" s="289"/>
      <c r="E117" s="289"/>
      <c r="F117" s="289"/>
      <c r="G117" s="289"/>
      <c r="H117" s="289"/>
      <c r="I117" s="87"/>
      <c r="J117" s="300"/>
    </row>
    <row r="118" spans="1:10" s="137" customFormat="1" ht="12.75" customHeight="1">
      <c r="A118" s="131"/>
      <c r="B118" s="87"/>
      <c r="C118" s="87"/>
      <c r="D118" s="87"/>
      <c r="E118" s="87"/>
      <c r="F118" s="87"/>
      <c r="G118" s="87"/>
      <c r="H118" s="87"/>
      <c r="I118" s="87"/>
      <c r="J118" s="300"/>
    </row>
    <row r="119" spans="1:9" s="137" customFormat="1" ht="12.75" customHeight="1">
      <c r="A119" s="87"/>
      <c r="B119" s="87"/>
      <c r="C119" s="87"/>
      <c r="D119" s="87"/>
      <c r="E119" s="87"/>
      <c r="F119" s="87"/>
      <c r="G119" s="87"/>
      <c r="H119" s="87"/>
      <c r="I119" s="87"/>
    </row>
    <row r="120" spans="1:9" s="137" customFormat="1" ht="12.75" customHeight="1">
      <c r="A120" s="87"/>
      <c r="B120" s="87"/>
      <c r="C120" s="87"/>
      <c r="D120" s="87"/>
      <c r="E120" s="87"/>
      <c r="F120" s="87"/>
      <c r="G120" s="87"/>
      <c r="H120" s="87"/>
      <c r="I120" s="87"/>
    </row>
    <row r="121" spans="1:9" ht="12.75" customHeight="1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 ht="12.75" customHeight="1">
      <c r="A122" s="87"/>
      <c r="B122" s="87"/>
      <c r="C122" s="87"/>
      <c r="D122" s="87"/>
      <c r="E122" s="87"/>
      <c r="F122" s="87"/>
      <c r="G122" s="87"/>
      <c r="H122" s="87"/>
      <c r="I122" s="87"/>
    </row>
    <row r="123" spans="1:9" ht="12.75" customHeight="1">
      <c r="A123" s="87"/>
      <c r="B123" s="87"/>
      <c r="C123" s="87"/>
      <c r="D123" s="87"/>
      <c r="E123" s="87"/>
      <c r="F123" s="87"/>
      <c r="G123" s="87"/>
      <c r="H123" s="87"/>
      <c r="I123" s="87"/>
    </row>
    <row r="124" spans="1:9" ht="12.75" customHeight="1">
      <c r="A124" s="87"/>
      <c r="B124" s="87"/>
      <c r="C124" s="87"/>
      <c r="D124" s="87"/>
      <c r="E124" s="87"/>
      <c r="F124" s="87"/>
      <c r="G124" s="87"/>
      <c r="H124" s="87"/>
      <c r="I124" s="87"/>
    </row>
    <row r="125" spans="1:9" ht="12.75" customHeight="1">
      <c r="A125" s="87"/>
      <c r="B125" s="87"/>
      <c r="C125" s="87"/>
      <c r="D125" s="87"/>
      <c r="E125" s="87"/>
      <c r="F125" s="87"/>
      <c r="G125" s="87"/>
      <c r="H125" s="87"/>
      <c r="I125" s="87"/>
    </row>
    <row r="126" spans="1:9" ht="12.75" customHeight="1">
      <c r="A126" s="87"/>
      <c r="B126" s="87"/>
      <c r="C126" s="87"/>
      <c r="D126" s="87"/>
      <c r="E126" s="87"/>
      <c r="F126" s="87"/>
      <c r="G126" s="87"/>
      <c r="H126" s="87"/>
      <c r="I126" s="87"/>
    </row>
    <row r="127" spans="1:9" ht="12.75" customHeight="1">
      <c r="A127" s="87"/>
      <c r="B127" s="87"/>
      <c r="C127" s="87"/>
      <c r="D127" s="87"/>
      <c r="E127" s="87"/>
      <c r="F127" s="87"/>
      <c r="G127" s="87"/>
      <c r="H127" s="87"/>
      <c r="I127" s="87"/>
    </row>
    <row r="128" spans="1:9" ht="12.75" customHeight="1">
      <c r="A128" s="87"/>
      <c r="B128" s="87"/>
      <c r="C128" s="87"/>
      <c r="D128" s="87"/>
      <c r="E128" s="87"/>
      <c r="F128" s="87"/>
      <c r="G128" s="87"/>
      <c r="H128" s="87"/>
      <c r="I128" s="87"/>
    </row>
    <row r="129" spans="1:9" ht="12.75" customHeight="1">
      <c r="A129" s="87"/>
      <c r="B129" s="87"/>
      <c r="C129" s="87"/>
      <c r="D129" s="87"/>
      <c r="E129" s="87"/>
      <c r="F129" s="87"/>
      <c r="G129" s="87"/>
      <c r="H129" s="87"/>
      <c r="I129" s="87"/>
    </row>
    <row r="130" spans="1:9" ht="12.75" customHeight="1">
      <c r="A130" s="87"/>
      <c r="B130" s="87"/>
      <c r="C130" s="87"/>
      <c r="D130" s="87"/>
      <c r="E130" s="87"/>
      <c r="F130" s="87"/>
      <c r="G130" s="87"/>
      <c r="H130" s="87"/>
      <c r="I130" s="87"/>
    </row>
    <row r="131" spans="1:9" ht="12.75" customHeight="1">
      <c r="A131" s="87"/>
      <c r="B131" s="87"/>
      <c r="C131" s="87"/>
      <c r="D131" s="87"/>
      <c r="E131" s="87"/>
      <c r="F131" s="87"/>
      <c r="G131" s="87"/>
      <c r="H131" s="87"/>
      <c r="I131" s="87"/>
    </row>
    <row r="132" spans="1:9" ht="12.75" customHeight="1">
      <c r="A132" s="87"/>
      <c r="B132" s="87"/>
      <c r="C132" s="87"/>
      <c r="D132" s="87"/>
      <c r="E132" s="87"/>
      <c r="F132" s="87"/>
      <c r="G132" s="87"/>
      <c r="H132" s="87"/>
      <c r="I132" s="87"/>
    </row>
    <row r="133" spans="1:9" ht="12.75" customHeight="1">
      <c r="A133" s="87"/>
      <c r="B133" s="87"/>
      <c r="C133" s="87"/>
      <c r="D133" s="87"/>
      <c r="E133" s="87"/>
      <c r="F133" s="87"/>
      <c r="G133" s="87"/>
      <c r="H133" s="87"/>
      <c r="I133" s="87"/>
    </row>
    <row r="134" spans="1:9" ht="12.75" customHeight="1">
      <c r="A134" s="87"/>
      <c r="B134" s="87"/>
      <c r="C134" s="87"/>
      <c r="D134" s="87"/>
      <c r="E134" s="87"/>
      <c r="F134" s="87"/>
      <c r="G134" s="87"/>
      <c r="H134" s="87"/>
      <c r="I134" s="87"/>
    </row>
    <row r="135" spans="1:9" ht="12.75" customHeight="1">
      <c r="A135" s="87"/>
      <c r="B135" s="87"/>
      <c r="C135" s="87"/>
      <c r="D135" s="87"/>
      <c r="E135" s="87"/>
      <c r="F135" s="87"/>
      <c r="G135" s="87"/>
      <c r="H135" s="87"/>
      <c r="I135" s="87"/>
    </row>
    <row r="136" spans="1:9" ht="12.75" customHeight="1">
      <c r="A136" s="87"/>
      <c r="B136" s="87"/>
      <c r="C136" s="87"/>
      <c r="D136" s="87"/>
      <c r="E136" s="87"/>
      <c r="F136" s="87"/>
      <c r="G136" s="87"/>
      <c r="H136" s="87"/>
      <c r="I136" s="87"/>
    </row>
    <row r="137" spans="1:9" ht="12.75" customHeight="1">
      <c r="A137" s="87"/>
      <c r="B137" s="87"/>
      <c r="C137" s="87"/>
      <c r="D137" s="87"/>
      <c r="E137" s="87"/>
      <c r="F137" s="87"/>
      <c r="G137" s="87"/>
      <c r="H137" s="87"/>
      <c r="I137" s="87"/>
    </row>
    <row r="138" spans="1:9" ht="12.75" customHeight="1">
      <c r="A138" s="87"/>
      <c r="B138" s="87"/>
      <c r="C138" s="87"/>
      <c r="D138" s="87"/>
      <c r="E138" s="87"/>
      <c r="F138" s="87"/>
      <c r="G138" s="87"/>
      <c r="H138" s="87"/>
      <c r="I138" s="87"/>
    </row>
    <row r="139" spans="1:9" ht="12.75" customHeight="1">
      <c r="A139" s="87"/>
      <c r="B139" s="87"/>
      <c r="C139" s="87"/>
      <c r="D139" s="87"/>
      <c r="E139" s="311" t="s">
        <v>131</v>
      </c>
      <c r="F139" s="87"/>
      <c r="G139" s="87"/>
      <c r="H139" s="87"/>
      <c r="I139" s="87"/>
    </row>
    <row r="140" spans="1:9" ht="12.75" customHeight="1">
      <c r="A140" s="87"/>
      <c r="B140" s="87"/>
      <c r="C140" s="87"/>
      <c r="D140" s="87"/>
      <c r="E140" s="87"/>
      <c r="F140" s="87"/>
      <c r="G140" s="87"/>
      <c r="H140" s="87"/>
      <c r="I140" s="87"/>
    </row>
    <row r="141" spans="1:9" ht="12.75" customHeight="1">
      <c r="A141" s="87"/>
      <c r="B141" s="87"/>
      <c r="C141" s="87"/>
      <c r="D141" s="87"/>
      <c r="E141" s="87"/>
      <c r="F141" s="87"/>
      <c r="G141" s="87"/>
      <c r="H141" s="87"/>
      <c r="I141" s="87"/>
    </row>
    <row r="142" spans="1:9" ht="12.75" customHeight="1">
      <c r="A142" s="87"/>
      <c r="B142" s="87"/>
      <c r="C142" s="87"/>
      <c r="D142" s="87"/>
      <c r="E142" s="87"/>
      <c r="F142" s="87"/>
      <c r="G142" s="87"/>
      <c r="H142" s="87"/>
      <c r="I142" s="87"/>
    </row>
    <row r="143" spans="1:9" ht="12.75" customHeight="1">
      <c r="A143" s="87"/>
      <c r="B143" s="87"/>
      <c r="C143" s="87"/>
      <c r="D143" s="87"/>
      <c r="E143" s="87"/>
      <c r="F143" s="87"/>
      <c r="G143" s="87"/>
      <c r="H143" s="87"/>
      <c r="I143" s="87"/>
    </row>
    <row r="144" spans="1:9" ht="12.75" customHeight="1">
      <c r="A144" s="87"/>
      <c r="B144" s="87"/>
      <c r="C144" s="87"/>
      <c r="D144" s="87"/>
      <c r="E144" s="87"/>
      <c r="F144" s="87"/>
      <c r="G144" s="87"/>
      <c r="H144" s="87"/>
      <c r="I144" s="87"/>
    </row>
    <row r="145" spans="1:9" ht="12.75" customHeight="1">
      <c r="A145" s="87"/>
      <c r="B145" s="87"/>
      <c r="C145" s="87"/>
      <c r="D145" s="87"/>
      <c r="E145" s="87"/>
      <c r="F145" s="87"/>
      <c r="G145" s="87"/>
      <c r="H145" s="87"/>
      <c r="I145" s="87"/>
    </row>
    <row r="146" spans="1:9" ht="12.75" customHeight="1">
      <c r="A146" s="87"/>
      <c r="B146" s="87"/>
      <c r="C146" s="87"/>
      <c r="D146" s="87"/>
      <c r="E146" s="87"/>
      <c r="F146" s="87"/>
      <c r="G146" s="87"/>
      <c r="H146" s="87"/>
      <c r="I146" s="87"/>
    </row>
    <row r="147" spans="1:9" ht="13.5" customHeight="1">
      <c r="A147" s="87"/>
      <c r="B147" s="87"/>
      <c r="C147" s="87"/>
      <c r="D147" s="87"/>
      <c r="E147" s="87"/>
      <c r="F147" s="87"/>
      <c r="G147" s="87"/>
      <c r="H147" s="87"/>
      <c r="I147" s="87"/>
    </row>
    <row r="148" spans="1:9" ht="13.5" customHeight="1">
      <c r="A148" s="87"/>
      <c r="B148" s="87"/>
      <c r="C148" s="87"/>
      <c r="D148" s="87"/>
      <c r="E148" s="87"/>
      <c r="F148" s="87"/>
      <c r="G148" s="87"/>
      <c r="H148" s="87"/>
      <c r="I148" s="87"/>
    </row>
    <row r="149" spans="1:9" ht="13.5" customHeight="1">
      <c r="A149" s="87"/>
      <c r="B149" s="87"/>
      <c r="C149" s="87"/>
      <c r="D149" s="87"/>
      <c r="E149" s="87"/>
      <c r="F149" s="87"/>
      <c r="G149" s="87"/>
      <c r="H149" s="87"/>
      <c r="I149" s="87"/>
    </row>
    <row r="150" spans="1:9" ht="13.5" customHeight="1">
      <c r="A150" s="87"/>
      <c r="B150" s="87"/>
      <c r="C150" s="87"/>
      <c r="D150" s="87"/>
      <c r="E150" s="87"/>
      <c r="F150" s="87"/>
      <c r="G150" s="87"/>
      <c r="H150" s="87"/>
      <c r="I150" s="87"/>
    </row>
    <row r="151" spans="1:9" ht="13.5" customHeight="1">
      <c r="A151" s="87"/>
      <c r="B151" s="87"/>
      <c r="C151" s="87"/>
      <c r="D151" s="87"/>
      <c r="E151" s="87"/>
      <c r="F151" s="87"/>
      <c r="G151" s="87"/>
      <c r="H151" s="87"/>
      <c r="I151" s="87"/>
    </row>
    <row r="152" spans="1:9" ht="13.5" customHeight="1">
      <c r="A152" s="87"/>
      <c r="B152" s="87"/>
      <c r="C152" s="87"/>
      <c r="D152" s="87"/>
      <c r="E152" s="87"/>
      <c r="F152" s="87"/>
      <c r="G152" s="87"/>
      <c r="H152" s="87"/>
      <c r="I152" s="87"/>
    </row>
    <row r="153" spans="1:9" ht="13.5" customHeight="1">
      <c r="A153" s="87"/>
      <c r="B153" s="87"/>
      <c r="C153" s="87"/>
      <c r="D153" s="87"/>
      <c r="E153" s="87"/>
      <c r="F153" s="87"/>
      <c r="G153" s="87"/>
      <c r="H153" s="87"/>
      <c r="I153" s="87"/>
    </row>
    <row r="154" spans="1:9" ht="13.5" customHeight="1">
      <c r="A154" s="87"/>
      <c r="B154" s="87"/>
      <c r="C154" s="87"/>
      <c r="D154" s="87"/>
      <c r="E154" s="87"/>
      <c r="F154" s="87"/>
      <c r="G154" s="87"/>
      <c r="H154" s="87"/>
      <c r="I154" s="87"/>
    </row>
    <row r="155" spans="1:9" ht="13.5" customHeight="1">
      <c r="A155" s="87"/>
      <c r="B155" s="87"/>
      <c r="C155" s="87"/>
      <c r="D155" s="87"/>
      <c r="E155" s="87"/>
      <c r="F155" s="87"/>
      <c r="G155" s="87"/>
      <c r="H155" s="87"/>
      <c r="I155" s="87"/>
    </row>
    <row r="156" spans="1:9" ht="12.75">
      <c r="A156" s="87"/>
      <c r="B156" s="87"/>
      <c r="C156" s="87"/>
      <c r="D156" s="87"/>
      <c r="E156" s="87"/>
      <c r="F156" s="87"/>
      <c r="G156" s="87"/>
      <c r="H156" s="87"/>
      <c r="I156" s="87"/>
    </row>
    <row r="157" spans="1:9" ht="12.75">
      <c r="A157" s="87"/>
      <c r="B157" s="87"/>
      <c r="C157" s="87"/>
      <c r="D157" s="87"/>
      <c r="E157" s="87"/>
      <c r="F157" s="87"/>
      <c r="G157" s="87"/>
      <c r="H157" s="87"/>
      <c r="I157" s="87"/>
    </row>
    <row r="158" spans="1:9" ht="12.75">
      <c r="A158" s="87"/>
      <c r="B158" s="87"/>
      <c r="C158" s="87"/>
      <c r="D158" s="87"/>
      <c r="E158" s="87"/>
      <c r="F158" s="87"/>
      <c r="G158" s="87"/>
      <c r="H158" s="87"/>
      <c r="I158" s="87"/>
    </row>
    <row r="159" spans="1:9" ht="12.75">
      <c r="A159" s="87"/>
      <c r="B159" s="87"/>
      <c r="C159" s="87"/>
      <c r="D159" s="87"/>
      <c r="E159" s="87"/>
      <c r="F159" s="87"/>
      <c r="G159" s="87"/>
      <c r="H159" s="87"/>
      <c r="I159" s="87"/>
    </row>
    <row r="160" spans="1:9" ht="12.75">
      <c r="A160" s="87"/>
      <c r="B160" s="87"/>
      <c r="C160" s="87"/>
      <c r="D160" s="87"/>
      <c r="E160" s="87"/>
      <c r="F160" s="87"/>
      <c r="G160" s="87"/>
      <c r="H160" s="87"/>
      <c r="I160" s="87"/>
    </row>
    <row r="161" spans="1:9" ht="12.75">
      <c r="A161" s="87"/>
      <c r="B161" s="87"/>
      <c r="C161" s="87"/>
      <c r="D161" s="87"/>
      <c r="E161" s="87"/>
      <c r="F161" s="87"/>
      <c r="G161" s="87"/>
      <c r="H161" s="87"/>
      <c r="I161" s="87"/>
    </row>
    <row r="162" spans="1:9" ht="12.75">
      <c r="A162" s="87"/>
      <c r="B162" s="87"/>
      <c r="C162" s="87"/>
      <c r="D162" s="87"/>
      <c r="E162" s="87"/>
      <c r="F162" s="87"/>
      <c r="G162" s="87"/>
      <c r="H162" s="87"/>
      <c r="I162" s="87"/>
    </row>
    <row r="163" spans="1:9" ht="12.75">
      <c r="A163" s="87"/>
      <c r="B163" s="87"/>
      <c r="C163" s="87"/>
      <c r="D163" s="87"/>
      <c r="E163" s="87"/>
      <c r="F163" s="87"/>
      <c r="G163" s="87"/>
      <c r="H163" s="87"/>
      <c r="I163" s="87"/>
    </row>
    <row r="164" spans="1:9" ht="12.75">
      <c r="A164" s="87"/>
      <c r="B164" s="87"/>
      <c r="C164" s="87"/>
      <c r="D164" s="87"/>
      <c r="E164" s="87"/>
      <c r="F164" s="87"/>
      <c r="G164" s="87"/>
      <c r="H164" s="87"/>
      <c r="I164" s="87"/>
    </row>
    <row r="165" spans="1:9" ht="12.75">
      <c r="A165" s="87"/>
      <c r="B165" s="87"/>
      <c r="C165" s="87"/>
      <c r="D165" s="87"/>
      <c r="E165" s="87"/>
      <c r="F165" s="87"/>
      <c r="G165" s="87"/>
      <c r="H165" s="87"/>
      <c r="I165" s="87"/>
    </row>
    <row r="166" spans="1:9" ht="12.75">
      <c r="A166" s="87"/>
      <c r="B166" s="87"/>
      <c r="C166" s="87"/>
      <c r="D166" s="87"/>
      <c r="E166" s="87"/>
      <c r="F166" s="87"/>
      <c r="G166" s="87"/>
      <c r="H166" s="87"/>
      <c r="I166" s="87"/>
    </row>
    <row r="167" spans="1:9" ht="12.75">
      <c r="A167" s="87"/>
      <c r="B167" s="87"/>
      <c r="C167" s="87"/>
      <c r="D167" s="87"/>
      <c r="E167" s="87"/>
      <c r="F167" s="87"/>
      <c r="G167" s="87"/>
      <c r="H167" s="87"/>
      <c r="I167" s="87"/>
    </row>
    <row r="168" spans="1:9" ht="12.75">
      <c r="A168" s="87"/>
      <c r="B168" s="87"/>
      <c r="C168" s="87"/>
      <c r="D168" s="87"/>
      <c r="E168" s="87"/>
      <c r="F168" s="87"/>
      <c r="G168" s="87"/>
      <c r="H168" s="87"/>
      <c r="I168" s="87"/>
    </row>
    <row r="169" spans="1:9" ht="12.75">
      <c r="A169" s="87"/>
      <c r="B169" s="87"/>
      <c r="C169" s="87"/>
      <c r="D169" s="87"/>
      <c r="E169" s="87"/>
      <c r="F169" s="87"/>
      <c r="G169" s="87"/>
      <c r="H169" s="87"/>
      <c r="I169" s="87"/>
    </row>
    <row r="170" spans="1:9" ht="12.75">
      <c r="A170" s="87"/>
      <c r="B170" s="87"/>
      <c r="C170" s="87"/>
      <c r="D170" s="87"/>
      <c r="E170" s="87"/>
      <c r="F170" s="87"/>
      <c r="G170" s="87"/>
      <c r="H170" s="87"/>
      <c r="I170" s="87"/>
    </row>
    <row r="171" spans="1:9" ht="12.75">
      <c r="A171" s="87"/>
      <c r="B171" s="87"/>
      <c r="C171" s="87"/>
      <c r="D171" s="87"/>
      <c r="E171" s="87"/>
      <c r="F171" s="87"/>
      <c r="G171" s="87"/>
      <c r="H171" s="87"/>
      <c r="I171" s="87"/>
    </row>
    <row r="172" spans="1:9" ht="12.75">
      <c r="A172" s="87"/>
      <c r="B172" s="87"/>
      <c r="C172" s="87"/>
      <c r="D172" s="87"/>
      <c r="E172" s="87"/>
      <c r="F172" s="87"/>
      <c r="G172" s="87"/>
      <c r="H172" s="87"/>
      <c r="I172" s="87"/>
    </row>
    <row r="173" spans="1:9" ht="12.75">
      <c r="A173" s="87"/>
      <c r="B173" s="87"/>
      <c r="C173" s="87"/>
      <c r="D173" s="87"/>
      <c r="E173" s="87"/>
      <c r="F173" s="87"/>
      <c r="G173" s="87"/>
      <c r="H173" s="87"/>
      <c r="I173" s="87"/>
    </row>
    <row r="174" spans="1:9" ht="12.75">
      <c r="A174" s="87"/>
      <c r="B174" s="87"/>
      <c r="C174" s="87"/>
      <c r="D174" s="87"/>
      <c r="E174" s="87"/>
      <c r="F174" s="87"/>
      <c r="G174" s="87"/>
      <c r="H174" s="87"/>
      <c r="I174" s="87"/>
    </row>
    <row r="175" spans="1:9" ht="12.75">
      <c r="A175" s="87"/>
      <c r="B175" s="87"/>
      <c r="C175" s="87"/>
      <c r="D175" s="87"/>
      <c r="E175" s="87"/>
      <c r="F175" s="87"/>
      <c r="G175" s="87"/>
      <c r="H175" s="87"/>
      <c r="I175" s="87"/>
    </row>
    <row r="176" spans="1:9" ht="12.75">
      <c r="A176" s="87"/>
      <c r="B176" s="87"/>
      <c r="C176" s="87"/>
      <c r="D176" s="87"/>
      <c r="E176" s="87"/>
      <c r="F176" s="87"/>
      <c r="G176" s="87"/>
      <c r="H176" s="87"/>
      <c r="I176" s="87"/>
    </row>
    <row r="177" spans="1:9" ht="12.75">
      <c r="A177" s="87"/>
      <c r="B177" s="87"/>
      <c r="C177" s="87"/>
      <c r="D177" s="87"/>
      <c r="E177" s="87"/>
      <c r="F177" s="87"/>
      <c r="G177" s="87"/>
      <c r="H177" s="87"/>
      <c r="I177" s="87"/>
    </row>
    <row r="178" spans="1:9" ht="12.75">
      <c r="A178" s="87"/>
      <c r="B178" s="87"/>
      <c r="C178" s="87"/>
      <c r="D178" s="87"/>
      <c r="E178" s="87"/>
      <c r="F178" s="87"/>
      <c r="G178" s="87"/>
      <c r="H178" s="87"/>
      <c r="I178" s="87"/>
    </row>
    <row r="179" spans="1:9" ht="12.75">
      <c r="A179" s="87"/>
      <c r="B179" s="87"/>
      <c r="C179" s="87"/>
      <c r="D179" s="87"/>
      <c r="E179" s="87"/>
      <c r="F179" s="87"/>
      <c r="G179" s="87"/>
      <c r="H179" s="87"/>
      <c r="I179" s="87"/>
    </row>
    <row r="180" spans="1:9" ht="12.75">
      <c r="A180" s="87"/>
      <c r="B180" s="87"/>
      <c r="C180" s="87"/>
      <c r="D180" s="87"/>
      <c r="E180" s="87"/>
      <c r="F180" s="87"/>
      <c r="G180" s="87"/>
      <c r="H180" s="87"/>
      <c r="I180" s="87"/>
    </row>
    <row r="181" spans="1:9" ht="12.75">
      <c r="A181" s="87"/>
      <c r="B181" s="87"/>
      <c r="C181" s="87"/>
      <c r="D181" s="87"/>
      <c r="E181" s="87"/>
      <c r="F181" s="87"/>
      <c r="G181" s="87"/>
      <c r="H181" s="87"/>
      <c r="I181" s="87"/>
    </row>
    <row r="182" spans="1:9" ht="12.75">
      <c r="A182" s="87"/>
      <c r="B182" s="87"/>
      <c r="C182" s="87"/>
      <c r="D182" s="87"/>
      <c r="E182" s="87"/>
      <c r="F182" s="87"/>
      <c r="G182" s="87"/>
      <c r="H182" s="87"/>
      <c r="I182" s="87"/>
    </row>
    <row r="183" spans="1:9" ht="12.75">
      <c r="A183" s="87"/>
      <c r="B183" s="87"/>
      <c r="C183" s="87"/>
      <c r="D183" s="87"/>
      <c r="E183" s="87"/>
      <c r="F183" s="87"/>
      <c r="G183" s="87"/>
      <c r="H183" s="87"/>
      <c r="I183" s="87"/>
    </row>
    <row r="184" spans="1:9" ht="12.75">
      <c r="A184" s="87"/>
      <c r="B184" s="87"/>
      <c r="C184" s="87"/>
      <c r="D184" s="87"/>
      <c r="E184" s="87"/>
      <c r="F184" s="87"/>
      <c r="G184" s="87"/>
      <c r="H184" s="87"/>
      <c r="I184" s="87"/>
    </row>
    <row r="185" spans="1:9" ht="12.75">
      <c r="A185" s="87"/>
      <c r="B185" s="87"/>
      <c r="C185" s="87"/>
      <c r="D185" s="87"/>
      <c r="E185" s="87"/>
      <c r="F185" s="87"/>
      <c r="G185" s="87"/>
      <c r="H185" s="87"/>
      <c r="I185" s="87"/>
    </row>
    <row r="186" spans="1:9" ht="12.75">
      <c r="A186" s="87"/>
      <c r="B186" s="87"/>
      <c r="C186" s="87"/>
      <c r="D186" s="87"/>
      <c r="E186" s="87"/>
      <c r="F186" s="87"/>
      <c r="G186" s="87"/>
      <c r="H186" s="87"/>
      <c r="I186" s="87"/>
    </row>
    <row r="187" spans="1:9" ht="12.75">
      <c r="A187" s="87"/>
      <c r="B187" s="87"/>
      <c r="C187" s="87"/>
      <c r="D187" s="87"/>
      <c r="E187" s="87"/>
      <c r="F187" s="87"/>
      <c r="G187" s="87"/>
      <c r="H187" s="87"/>
      <c r="I187" s="87"/>
    </row>
    <row r="188" spans="1:9" ht="12.75">
      <c r="A188" s="87"/>
      <c r="B188" s="87"/>
      <c r="C188" s="87"/>
      <c r="D188" s="87"/>
      <c r="E188" s="87"/>
      <c r="F188" s="87"/>
      <c r="G188" s="87"/>
      <c r="H188" s="87"/>
      <c r="I188" s="87"/>
    </row>
    <row r="189" spans="1:9" ht="12.75">
      <c r="A189" s="87"/>
      <c r="B189" s="87"/>
      <c r="C189" s="87"/>
      <c r="D189" s="87"/>
      <c r="E189" s="87"/>
      <c r="F189" s="87"/>
      <c r="G189" s="87"/>
      <c r="H189" s="87"/>
      <c r="I189" s="87"/>
    </row>
    <row r="190" spans="1:9" ht="12.75">
      <c r="A190" s="87"/>
      <c r="B190" s="87"/>
      <c r="C190" s="87"/>
      <c r="D190" s="87"/>
      <c r="E190" s="87"/>
      <c r="F190" s="87"/>
      <c r="G190" s="87"/>
      <c r="H190" s="87"/>
      <c r="I190" s="87"/>
    </row>
    <row r="191" spans="1:9" ht="12.75">
      <c r="A191" s="87"/>
      <c r="B191" s="87"/>
      <c r="C191" s="87"/>
      <c r="D191" s="87"/>
      <c r="E191" s="87"/>
      <c r="F191" s="87"/>
      <c r="G191" s="87"/>
      <c r="H191" s="87"/>
      <c r="I191" s="87"/>
    </row>
    <row r="192" spans="1:9" ht="12.75">
      <c r="A192" s="87"/>
      <c r="B192" s="87"/>
      <c r="C192" s="87"/>
      <c r="D192" s="87"/>
      <c r="E192" s="87"/>
      <c r="F192" s="87"/>
      <c r="G192" s="87"/>
      <c r="H192" s="87"/>
      <c r="I192" s="87"/>
    </row>
    <row r="193" spans="1:9" ht="12.75">
      <c r="A193" s="87"/>
      <c r="B193" s="87"/>
      <c r="C193" s="87"/>
      <c r="D193" s="87"/>
      <c r="E193" s="87"/>
      <c r="F193" s="87"/>
      <c r="G193" s="87"/>
      <c r="H193" s="87"/>
      <c r="I193" s="87"/>
    </row>
    <row r="194" spans="1:9" ht="12.75">
      <c r="A194" s="87"/>
      <c r="B194" s="87"/>
      <c r="C194" s="87"/>
      <c r="D194" s="87"/>
      <c r="E194" s="87"/>
      <c r="F194" s="87"/>
      <c r="G194" s="87"/>
      <c r="H194" s="87"/>
      <c r="I194" s="87"/>
    </row>
    <row r="195" spans="1:9" ht="12.75">
      <c r="A195" s="87"/>
      <c r="B195" s="87"/>
      <c r="C195" s="87"/>
      <c r="D195" s="87"/>
      <c r="E195" s="87"/>
      <c r="F195" s="87"/>
      <c r="G195" s="87"/>
      <c r="H195" s="87"/>
      <c r="I195" s="87"/>
    </row>
    <row r="196" spans="1:9" ht="12.75">
      <c r="A196" s="87"/>
      <c r="B196" s="87"/>
      <c r="C196" s="87"/>
      <c r="D196" s="87"/>
      <c r="E196" s="87"/>
      <c r="F196" s="87"/>
      <c r="G196" s="87"/>
      <c r="H196" s="87"/>
      <c r="I196" s="87"/>
    </row>
    <row r="197" spans="1:9" ht="12.75">
      <c r="A197" s="87"/>
      <c r="B197" s="87"/>
      <c r="C197" s="87"/>
      <c r="D197" s="87"/>
      <c r="E197" s="87"/>
      <c r="F197" s="87"/>
      <c r="G197" s="87"/>
      <c r="H197" s="87"/>
      <c r="I197" s="87"/>
    </row>
    <row r="198" spans="1:9" ht="12.75">
      <c r="A198" s="87"/>
      <c r="B198" s="87"/>
      <c r="C198" s="87"/>
      <c r="D198" s="87"/>
      <c r="E198" s="87"/>
      <c r="F198" s="87"/>
      <c r="G198" s="87"/>
      <c r="H198" s="87"/>
      <c r="I198" s="87"/>
    </row>
    <row r="199" spans="1:9" ht="12.75">
      <c r="A199" s="87"/>
      <c r="B199" s="87"/>
      <c r="C199" s="87"/>
      <c r="D199" s="87"/>
      <c r="E199" s="87"/>
      <c r="F199" s="87"/>
      <c r="G199" s="87"/>
      <c r="H199" s="87"/>
      <c r="I199" s="87"/>
    </row>
    <row r="200" spans="1:9" ht="12.75">
      <c r="A200" s="87"/>
      <c r="B200" s="87"/>
      <c r="C200" s="87"/>
      <c r="D200" s="87"/>
      <c r="E200" s="87"/>
      <c r="F200" s="87"/>
      <c r="G200" s="87"/>
      <c r="H200" s="87"/>
      <c r="I200" s="87"/>
    </row>
    <row r="201" spans="1:9" ht="12.75">
      <c r="A201" s="87"/>
      <c r="B201" s="87"/>
      <c r="C201" s="87"/>
      <c r="D201" s="87"/>
      <c r="E201" s="87"/>
      <c r="F201" s="87"/>
      <c r="G201" s="87"/>
      <c r="H201" s="87"/>
      <c r="I201" s="87"/>
    </row>
    <row r="202" spans="1:9" ht="12.75">
      <c r="A202" s="87"/>
      <c r="B202" s="87"/>
      <c r="C202" s="87"/>
      <c r="D202" s="87"/>
      <c r="E202" s="87"/>
      <c r="F202" s="87"/>
      <c r="G202" s="87"/>
      <c r="H202" s="87"/>
      <c r="I202" s="87"/>
    </row>
    <row r="203" spans="1:9" ht="12.75">
      <c r="A203" s="87"/>
      <c r="B203" s="87"/>
      <c r="C203" s="87"/>
      <c r="D203" s="87"/>
      <c r="E203" s="87"/>
      <c r="F203" s="87"/>
      <c r="G203" s="87"/>
      <c r="H203" s="87"/>
      <c r="I203" s="87"/>
    </row>
    <row r="204" spans="1:9" ht="12.75">
      <c r="A204" s="87"/>
      <c r="B204" s="87"/>
      <c r="C204" s="87"/>
      <c r="D204" s="87"/>
      <c r="E204" s="87"/>
      <c r="F204" s="87"/>
      <c r="G204" s="87"/>
      <c r="H204" s="87"/>
      <c r="I204" s="87"/>
    </row>
    <row r="205" ht="12.75">
      <c r="A205" s="87"/>
    </row>
    <row r="206" ht="12.75">
      <c r="A206" s="87"/>
    </row>
    <row r="207" ht="12.75">
      <c r="A207" s="87"/>
    </row>
    <row r="208" ht="12.75">
      <c r="A208" s="87"/>
    </row>
    <row r="209" ht="12.75">
      <c r="A209" s="87"/>
    </row>
    <row r="210" ht="12.75">
      <c r="A210" s="87"/>
    </row>
    <row r="211" ht="12.75">
      <c r="A211" s="87"/>
    </row>
    <row r="212" ht="12.75">
      <c r="A212" s="87"/>
    </row>
    <row r="213" ht="12.75">
      <c r="A213" s="87"/>
    </row>
    <row r="214" ht="12.75">
      <c r="A214" s="87"/>
    </row>
    <row r="215" ht="12.75">
      <c r="A215" s="87"/>
    </row>
    <row r="216" ht="12.75">
      <c r="A216" s="87"/>
    </row>
    <row r="217" ht="12.75">
      <c r="A217" s="87"/>
    </row>
    <row r="218" ht="12.75">
      <c r="A218" s="87"/>
    </row>
    <row r="219" ht="12.75">
      <c r="A219" s="87"/>
    </row>
    <row r="220" ht="12.75">
      <c r="A220" s="87"/>
    </row>
    <row r="221" ht="12.75">
      <c r="A221" s="87"/>
    </row>
    <row r="222" ht="12.75">
      <c r="A222" s="87"/>
    </row>
    <row r="223" ht="12.75">
      <c r="A223" s="87"/>
    </row>
    <row r="224" ht="12.75">
      <c r="A224" s="87"/>
    </row>
    <row r="225" ht="12.75">
      <c r="A225" s="87"/>
    </row>
    <row r="226" ht="12.75">
      <c r="A226" s="87"/>
    </row>
    <row r="227" ht="12.75">
      <c r="A227" s="87"/>
    </row>
    <row r="228" ht="12.75">
      <c r="A228" s="87"/>
    </row>
    <row r="229" ht="12.75">
      <c r="A229" s="87"/>
    </row>
    <row r="230" ht="12.75">
      <c r="A230" s="87"/>
    </row>
    <row r="231" ht="12.75">
      <c r="A231" s="87"/>
    </row>
    <row r="232" ht="12.75">
      <c r="A232" s="87"/>
    </row>
  </sheetData>
  <mergeCells count="28">
    <mergeCell ref="D56:E56"/>
    <mergeCell ref="H56:I56"/>
    <mergeCell ref="D53:E53"/>
    <mergeCell ref="H53:I53"/>
    <mergeCell ref="F48:G48"/>
    <mergeCell ref="F49:G49"/>
    <mergeCell ref="F50:G50"/>
    <mergeCell ref="F51:G51"/>
    <mergeCell ref="F44:G44"/>
    <mergeCell ref="F45:G45"/>
    <mergeCell ref="F46:G46"/>
    <mergeCell ref="F47:G47"/>
    <mergeCell ref="F42:G42"/>
    <mergeCell ref="F33:G33"/>
    <mergeCell ref="F43:G43"/>
    <mergeCell ref="F40:G40"/>
    <mergeCell ref="D3:I3"/>
    <mergeCell ref="D6:I6"/>
    <mergeCell ref="D4:I4"/>
    <mergeCell ref="D5:I5"/>
    <mergeCell ref="D36:E36"/>
    <mergeCell ref="H36:I36"/>
    <mergeCell ref="H14:I14"/>
    <mergeCell ref="D7:E7"/>
    <mergeCell ref="G7:I7"/>
    <mergeCell ref="H13:I13"/>
    <mergeCell ref="H10:I12"/>
    <mergeCell ref="F35:G35"/>
  </mergeCells>
  <printOptions/>
  <pageMargins left="0.1968503937007874" right="0" top="0.9055118110236221" bottom="0" header="0.2755905511811024" footer="0"/>
  <pageSetup horizontalDpi="300" verticalDpi="300" orientation="portrait" paperSize="9" scale="85" r:id="rId1"/>
  <headerFooter alignWithMargins="0">
    <oddHeader>&amp;C&amp;"Arial Narrow,Tučné"&amp;14Rozbor hospodaření za rok 2012
K a p i t á l o v é   v ý d a j e&amp;18
&amp;"Arial Narrow,Obyčejné"&amp;12včetně vl.zdrojů z INV.fondu a NEINV.prostředků souvisejících s INV.akcí &amp;R&amp;"Arial Narrow,Kurzíva"&amp;12Tabulka č. 3 b</oddHeader>
    <oddFooter>&amp;C&amp;"Arial Narrow,Obyčejné"&amp;8Stránka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2"/>
  <sheetViews>
    <sheetView workbookViewId="0" topLeftCell="A42">
      <selection activeCell="C97" sqref="C97"/>
    </sheetView>
  </sheetViews>
  <sheetFormatPr defaultColWidth="9.00390625" defaultRowHeight="12.75"/>
  <cols>
    <col min="1" max="1" width="2.75390625" style="89" customWidth="1"/>
    <col min="2" max="2" width="8.00390625" style="89" customWidth="1"/>
    <col min="3" max="3" width="27.75390625" style="89" customWidth="1"/>
    <col min="4" max="5" width="12.75390625" style="89" customWidth="1"/>
    <col min="6" max="6" width="21.75390625" style="89" customWidth="1"/>
    <col min="7" max="7" width="6.75390625" style="89" customWidth="1"/>
    <col min="8" max="8" width="12.875" style="89" customWidth="1"/>
    <col min="9" max="9" width="12.75390625" style="89" customWidth="1"/>
    <col min="10" max="16384" width="9.125" style="89" customWidth="1"/>
  </cols>
  <sheetData>
    <row r="1" spans="1:9" ht="6" customHeight="1">
      <c r="A1" s="87"/>
      <c r="B1" s="88"/>
      <c r="C1" s="87"/>
      <c r="D1" s="87"/>
      <c r="E1" s="87"/>
      <c r="F1" s="87"/>
      <c r="G1" s="87"/>
      <c r="H1" s="87"/>
      <c r="I1" s="87"/>
    </row>
    <row r="2" spans="1:9" ht="19.5" customHeight="1">
      <c r="A2" s="87"/>
      <c r="B2" s="88" t="s">
        <v>289</v>
      </c>
      <c r="C2" s="87"/>
      <c r="D2" s="87"/>
      <c r="E2" s="87"/>
      <c r="F2" s="87"/>
      <c r="G2" s="87"/>
      <c r="H2" s="87"/>
      <c r="I2" s="87"/>
    </row>
    <row r="3" spans="1:9" ht="6" customHeight="1" thickBot="1">
      <c r="A3" s="87"/>
      <c r="B3" s="90"/>
      <c r="C3" s="90"/>
      <c r="D3" s="786"/>
      <c r="E3" s="787"/>
      <c r="F3" s="787"/>
      <c r="G3" s="787"/>
      <c r="H3" s="787"/>
      <c r="I3" s="787"/>
    </row>
    <row r="4" spans="1:9" ht="19.5" customHeight="1" thickBot="1">
      <c r="A4" s="87"/>
      <c r="B4" s="92" t="s">
        <v>77</v>
      </c>
      <c r="C4" s="93"/>
      <c r="D4" s="791" t="s">
        <v>56</v>
      </c>
      <c r="E4" s="792"/>
      <c r="F4" s="792"/>
      <c r="G4" s="792"/>
      <c r="H4" s="792"/>
      <c r="I4" s="793"/>
    </row>
    <row r="5" spans="1:9" ht="18" customHeight="1">
      <c r="A5" s="87"/>
      <c r="B5" s="94" t="s">
        <v>78</v>
      </c>
      <c r="C5" s="95"/>
      <c r="D5" s="794">
        <v>41710</v>
      </c>
      <c r="E5" s="795"/>
      <c r="F5" s="795"/>
      <c r="G5" s="795"/>
      <c r="H5" s="795"/>
      <c r="I5" s="796"/>
    </row>
    <row r="6" spans="1:9" ht="18" customHeight="1">
      <c r="A6" s="87"/>
      <c r="B6" s="96" t="s">
        <v>79</v>
      </c>
      <c r="C6" s="97"/>
      <c r="D6" s="788" t="s">
        <v>317</v>
      </c>
      <c r="E6" s="789"/>
      <c r="F6" s="789"/>
      <c r="G6" s="789"/>
      <c r="H6" s="789"/>
      <c r="I6" s="790"/>
    </row>
    <row r="7" spans="1:9" ht="18" customHeight="1" thickBot="1">
      <c r="A7" s="87"/>
      <c r="B7" s="98" t="s">
        <v>80</v>
      </c>
      <c r="C7" s="91"/>
      <c r="D7" s="773">
        <v>2012</v>
      </c>
      <c r="E7" s="774"/>
      <c r="F7" s="99">
        <v>2013</v>
      </c>
      <c r="G7" s="774"/>
      <c r="H7" s="774"/>
      <c r="I7" s="775"/>
    </row>
    <row r="8" spans="1:9" ht="9" customHeight="1" hidden="1">
      <c r="A8" s="87"/>
      <c r="B8" s="100"/>
      <c r="C8" s="100"/>
      <c r="D8" s="101"/>
      <c r="E8" s="101"/>
      <c r="F8" s="100"/>
      <c r="G8" s="100"/>
      <c r="H8" s="100"/>
      <c r="I8" s="100"/>
    </row>
    <row r="9" spans="1:9" ht="19.5" customHeight="1" thickBot="1">
      <c r="A9" s="87"/>
      <c r="B9" s="102" t="s">
        <v>132</v>
      </c>
      <c r="C9" s="102"/>
      <c r="D9" s="103"/>
      <c r="E9" s="103"/>
      <c r="F9" s="103"/>
      <c r="G9" s="103"/>
      <c r="H9" s="104"/>
      <c r="I9" s="105" t="s">
        <v>133</v>
      </c>
    </row>
    <row r="10" spans="1:9" ht="13.5" customHeight="1">
      <c r="A10" s="106"/>
      <c r="B10" s="107" t="s">
        <v>134</v>
      </c>
      <c r="C10" s="108"/>
      <c r="D10" s="109"/>
      <c r="E10" s="109"/>
      <c r="F10" s="109"/>
      <c r="G10" s="109"/>
      <c r="H10" s="778" t="s">
        <v>135</v>
      </c>
      <c r="I10" s="779"/>
    </row>
    <row r="11" spans="1:9" ht="13.5" customHeight="1">
      <c r="A11" s="106"/>
      <c r="B11" s="110" t="s">
        <v>299</v>
      </c>
      <c r="C11" s="108"/>
      <c r="D11" s="109"/>
      <c r="E11" s="109"/>
      <c r="F11" s="109"/>
      <c r="G11" s="109"/>
      <c r="H11" s="780"/>
      <c r="I11" s="781"/>
    </row>
    <row r="12" spans="1:9" ht="13.5" customHeight="1" thickBot="1">
      <c r="A12" s="87"/>
      <c r="B12" s="110" t="s">
        <v>300</v>
      </c>
      <c r="C12" s="108"/>
      <c r="D12" s="109"/>
      <c r="E12" s="109"/>
      <c r="F12" s="109"/>
      <c r="G12" s="109"/>
      <c r="H12" s="782"/>
      <c r="I12" s="783"/>
    </row>
    <row r="13" spans="1:9" ht="15.75" customHeight="1" thickBot="1">
      <c r="A13" s="87"/>
      <c r="B13" s="111" t="s">
        <v>81</v>
      </c>
      <c r="C13" s="112"/>
      <c r="D13" s="112"/>
      <c r="E13" s="112"/>
      <c r="F13" s="113"/>
      <c r="G13" s="113" t="s">
        <v>82</v>
      </c>
      <c r="H13" s="776">
        <f>H14+H25</f>
        <v>4446</v>
      </c>
      <c r="I13" s="777"/>
    </row>
    <row r="14" spans="1:9" ht="15.75" customHeight="1" thickBot="1" thickTop="1">
      <c r="A14" s="87"/>
      <c r="B14" s="114" t="s">
        <v>83</v>
      </c>
      <c r="C14" s="115"/>
      <c r="D14" s="116"/>
      <c r="E14" s="116"/>
      <c r="F14" s="117"/>
      <c r="G14" s="117" t="s">
        <v>84</v>
      </c>
      <c r="H14" s="771">
        <f>H16+I16</f>
        <v>4446</v>
      </c>
      <c r="I14" s="772"/>
    </row>
    <row r="15" spans="1:9" ht="13.5" customHeight="1">
      <c r="A15" s="87"/>
      <c r="B15" s="118" t="s">
        <v>85</v>
      </c>
      <c r="C15" s="119"/>
      <c r="D15" s="120"/>
      <c r="E15" s="120"/>
      <c r="F15" s="121"/>
      <c r="G15" s="121"/>
      <c r="H15" s="122" t="s">
        <v>86</v>
      </c>
      <c r="I15" s="123" t="s">
        <v>87</v>
      </c>
    </row>
    <row r="16" spans="1:9" ht="13.5" customHeight="1">
      <c r="A16" s="87"/>
      <c r="B16" s="124"/>
      <c r="C16" s="125" t="s">
        <v>88</v>
      </c>
      <c r="D16" s="126"/>
      <c r="E16" s="126"/>
      <c r="F16" s="127"/>
      <c r="G16" s="128"/>
      <c r="H16" s="129">
        <f>SUM(H17:H24)</f>
        <v>4294</v>
      </c>
      <c r="I16" s="130">
        <f>SUM(I17:I24)</f>
        <v>152</v>
      </c>
    </row>
    <row r="17" spans="1:9" s="137" customFormat="1" ht="12.75" customHeight="1">
      <c r="A17" s="131"/>
      <c r="B17" s="132" t="s">
        <v>85</v>
      </c>
      <c r="C17" s="133" t="s">
        <v>89</v>
      </c>
      <c r="D17" s="133"/>
      <c r="E17" s="133"/>
      <c r="F17" s="134"/>
      <c r="G17" s="134"/>
      <c r="H17" s="135">
        <v>197</v>
      </c>
      <c r="I17" s="136">
        <v>0</v>
      </c>
    </row>
    <row r="18" spans="1:9" s="137" customFormat="1" ht="12.75" customHeight="1">
      <c r="A18" s="131"/>
      <c r="B18" s="138"/>
      <c r="C18" s="133" t="s">
        <v>90</v>
      </c>
      <c r="D18" s="133"/>
      <c r="E18" s="133"/>
      <c r="F18" s="134"/>
      <c r="G18" s="134"/>
      <c r="H18" s="135">
        <v>0</v>
      </c>
      <c r="I18" s="136">
        <v>0</v>
      </c>
    </row>
    <row r="19" spans="1:9" s="137" customFormat="1" ht="12.75" customHeight="1">
      <c r="A19" s="131"/>
      <c r="B19" s="132"/>
      <c r="C19" s="133" t="s">
        <v>91</v>
      </c>
      <c r="D19" s="133"/>
      <c r="E19" s="133"/>
      <c r="F19" s="134"/>
      <c r="G19" s="134"/>
      <c r="H19" s="135">
        <v>3803</v>
      </c>
      <c r="I19" s="136">
        <v>152</v>
      </c>
    </row>
    <row r="20" spans="1:9" s="137" customFormat="1" ht="12.75" customHeight="1">
      <c r="A20" s="131"/>
      <c r="B20" s="132"/>
      <c r="C20" s="133" t="s">
        <v>92</v>
      </c>
      <c r="D20" s="133"/>
      <c r="E20" s="133"/>
      <c r="F20" s="134"/>
      <c r="G20" s="134"/>
      <c r="H20" s="135">
        <v>0</v>
      </c>
      <c r="I20" s="136">
        <v>0</v>
      </c>
    </row>
    <row r="21" spans="1:9" s="137" customFormat="1" ht="12.75" customHeight="1">
      <c r="A21" s="131"/>
      <c r="B21" s="132"/>
      <c r="C21" s="133" t="s">
        <v>93</v>
      </c>
      <c r="D21" s="133"/>
      <c r="E21" s="133"/>
      <c r="F21" s="134"/>
      <c r="G21" s="134"/>
      <c r="H21" s="135">
        <v>0</v>
      </c>
      <c r="I21" s="136">
        <v>0</v>
      </c>
    </row>
    <row r="22" spans="1:9" s="137" customFormat="1" ht="12.75" customHeight="1">
      <c r="A22" s="131"/>
      <c r="B22" s="132"/>
      <c r="C22" s="133" t="s">
        <v>309</v>
      </c>
      <c r="D22" s="133"/>
      <c r="E22" s="133"/>
      <c r="F22" s="134"/>
      <c r="G22" s="134"/>
      <c r="H22" s="135">
        <v>294</v>
      </c>
      <c r="I22" s="136">
        <v>0</v>
      </c>
    </row>
    <row r="23" spans="1:9" s="137" customFormat="1" ht="12.75" customHeight="1" thickBot="1">
      <c r="A23" s="131"/>
      <c r="B23" s="132"/>
      <c r="C23" s="133"/>
      <c r="D23" s="133"/>
      <c r="E23" s="133"/>
      <c r="F23" s="134"/>
      <c r="G23" s="139"/>
      <c r="H23" s="140"/>
      <c r="I23" s="141"/>
    </row>
    <row r="24" spans="1:9" s="137" customFormat="1" ht="12.75" customHeight="1" thickBot="1">
      <c r="A24" s="131"/>
      <c r="B24" s="142" t="s">
        <v>94</v>
      </c>
      <c r="C24" s="143"/>
      <c r="D24" s="144"/>
      <c r="E24" s="144"/>
      <c r="F24" s="145"/>
      <c r="G24" s="145" t="s">
        <v>95</v>
      </c>
      <c r="H24" s="146">
        <f>SUM(H25:I30)</f>
        <v>0</v>
      </c>
      <c r="I24" s="147"/>
    </row>
    <row r="25" spans="1:9" s="137" customFormat="1" ht="15.75" customHeight="1">
      <c r="A25" s="131"/>
      <c r="B25" s="118" t="s">
        <v>96</v>
      </c>
      <c r="C25" s="148" t="s">
        <v>97</v>
      </c>
      <c r="D25" s="148"/>
      <c r="E25" s="148"/>
      <c r="F25" s="148"/>
      <c r="G25" s="149"/>
      <c r="H25" s="150">
        <v>0</v>
      </c>
      <c r="I25" s="151"/>
    </row>
    <row r="26" spans="1:9" s="137" customFormat="1" ht="12.75" customHeight="1">
      <c r="A26" s="131"/>
      <c r="B26" s="132"/>
      <c r="C26" s="133" t="s">
        <v>98</v>
      </c>
      <c r="D26" s="133"/>
      <c r="E26" s="133"/>
      <c r="F26" s="133"/>
      <c r="G26" s="152"/>
      <c r="H26" s="153"/>
      <c r="I26" s="154"/>
    </row>
    <row r="27" spans="1:9" s="137" customFormat="1" ht="12.75" customHeight="1">
      <c r="A27" s="131"/>
      <c r="B27" s="132"/>
      <c r="C27" s="133" t="s">
        <v>99</v>
      </c>
      <c r="D27" s="133"/>
      <c r="E27" s="133"/>
      <c r="F27" s="133"/>
      <c r="G27" s="152"/>
      <c r="H27" s="153">
        <v>0</v>
      </c>
      <c r="I27" s="154"/>
    </row>
    <row r="28" spans="1:9" s="137" customFormat="1" ht="12.75" customHeight="1" thickBot="1">
      <c r="A28" s="131"/>
      <c r="B28" s="155"/>
      <c r="C28" s="156"/>
      <c r="D28" s="156"/>
      <c r="E28" s="156"/>
      <c r="F28" s="156"/>
      <c r="G28" s="157"/>
      <c r="H28" s="158"/>
      <c r="I28" s="159"/>
    </row>
    <row r="29" spans="1:9" s="137" customFormat="1" ht="3" customHeight="1" hidden="1">
      <c r="A29" s="160"/>
      <c r="B29" s="161"/>
      <c r="C29" s="161"/>
      <c r="D29" s="161"/>
      <c r="E29" s="161"/>
      <c r="F29" s="161"/>
      <c r="G29" s="161"/>
      <c r="H29" s="162"/>
      <c r="I29" s="163"/>
    </row>
    <row r="30" spans="1:9" s="137" customFormat="1" ht="15.75" customHeight="1" thickBot="1">
      <c r="A30" s="160"/>
      <c r="B30" s="102" t="s">
        <v>136</v>
      </c>
      <c r="C30" s="164"/>
      <c r="D30" s="164"/>
      <c r="E30" s="164"/>
      <c r="F30" s="164"/>
      <c r="G30" s="164"/>
      <c r="H30" s="164"/>
      <c r="I30" s="139" t="s">
        <v>133</v>
      </c>
    </row>
    <row r="31" spans="1:9" s="137" customFormat="1" ht="15.75" customHeight="1" thickBot="1">
      <c r="A31" s="160"/>
      <c r="B31" s="165" t="s">
        <v>306</v>
      </c>
      <c r="C31" s="166"/>
      <c r="D31" s="166"/>
      <c r="E31" s="166"/>
      <c r="F31" s="166"/>
      <c r="G31" s="166"/>
      <c r="H31" s="166"/>
      <c r="I31" s="167"/>
    </row>
    <row r="32" spans="1:9" s="137" customFormat="1" ht="13.5" customHeight="1">
      <c r="A32" s="160"/>
      <c r="B32" s="168"/>
      <c r="C32" s="169" t="s">
        <v>100</v>
      </c>
      <c r="D32" s="169"/>
      <c r="E32" s="170"/>
      <c r="F32" s="171" t="s">
        <v>101</v>
      </c>
      <c r="G32" s="169"/>
      <c r="H32" s="169"/>
      <c r="I32" s="170"/>
    </row>
    <row r="33" spans="1:9" s="137" customFormat="1" ht="13.5" customHeight="1">
      <c r="A33" s="106"/>
      <c r="B33" s="172"/>
      <c r="C33" s="173"/>
      <c r="D33" s="174" t="s">
        <v>102</v>
      </c>
      <c r="E33" s="175"/>
      <c r="F33" s="799"/>
      <c r="G33" s="800"/>
      <c r="H33" s="176" t="s">
        <v>102</v>
      </c>
      <c r="I33" s="175"/>
    </row>
    <row r="34" spans="1:9" s="137" customFormat="1" ht="13.5" customHeight="1" thickBot="1">
      <c r="A34" s="131"/>
      <c r="B34" s="177" t="s">
        <v>103</v>
      </c>
      <c r="C34" s="178" t="s">
        <v>104</v>
      </c>
      <c r="D34" s="179" t="s">
        <v>86</v>
      </c>
      <c r="E34" s="180" t="s">
        <v>87</v>
      </c>
      <c r="F34" s="181" t="s">
        <v>104</v>
      </c>
      <c r="G34" s="181"/>
      <c r="H34" s="182" t="s">
        <v>137</v>
      </c>
      <c r="I34" s="183" t="s">
        <v>105</v>
      </c>
    </row>
    <row r="35" spans="1:9" s="137" customFormat="1" ht="12.75" customHeight="1" thickBot="1">
      <c r="A35" s="131"/>
      <c r="B35" s="184">
        <v>2012</v>
      </c>
      <c r="C35" s="185" t="s">
        <v>318</v>
      </c>
      <c r="D35" s="186">
        <v>491</v>
      </c>
      <c r="E35" s="187"/>
      <c r="F35" s="784"/>
      <c r="G35" s="785"/>
      <c r="H35" s="188"/>
      <c r="I35" s="189"/>
    </row>
    <row r="36" spans="1:9" s="137" customFormat="1" ht="12.75" customHeight="1" thickBot="1" thickTop="1">
      <c r="A36" s="131"/>
      <c r="B36" s="190" t="s">
        <v>301</v>
      </c>
      <c r="C36" s="191"/>
      <c r="D36" s="767">
        <f>SUM(D35+E35)</f>
        <v>491</v>
      </c>
      <c r="E36" s="768"/>
      <c r="F36" s="191" t="s">
        <v>302</v>
      </c>
      <c r="G36" s="192"/>
      <c r="H36" s="769">
        <f>SUM(H35+I35)</f>
        <v>0</v>
      </c>
      <c r="I36" s="770"/>
    </row>
    <row r="37" spans="1:9" s="137" customFormat="1" ht="9" customHeight="1" thickBot="1">
      <c r="A37" s="131"/>
      <c r="B37" s="193"/>
      <c r="C37" s="194"/>
      <c r="D37" s="195"/>
      <c r="E37" s="195"/>
      <c r="F37" s="194"/>
      <c r="G37" s="196"/>
      <c r="H37" s="197"/>
      <c r="I37" s="197"/>
    </row>
    <row r="38" spans="1:9" s="137" customFormat="1" ht="12.75" customHeight="1" thickBot="1">
      <c r="A38" s="131"/>
      <c r="B38" s="165" t="s">
        <v>307</v>
      </c>
      <c r="C38" s="166"/>
      <c r="D38" s="166"/>
      <c r="E38" s="166"/>
      <c r="F38" s="166"/>
      <c r="G38" s="166"/>
      <c r="H38" s="166"/>
      <c r="I38" s="167"/>
    </row>
    <row r="39" spans="1:9" s="137" customFormat="1" ht="12.75" customHeight="1">
      <c r="A39" s="131"/>
      <c r="B39" s="168"/>
      <c r="C39" s="169" t="s">
        <v>100</v>
      </c>
      <c r="D39" s="169"/>
      <c r="E39" s="170"/>
      <c r="F39" s="171" t="s">
        <v>101</v>
      </c>
      <c r="G39" s="169"/>
      <c r="H39" s="169"/>
      <c r="I39" s="170"/>
    </row>
    <row r="40" spans="1:9" s="137" customFormat="1" ht="12.75" customHeight="1">
      <c r="A40" s="131"/>
      <c r="B40" s="172"/>
      <c r="C40" s="173"/>
      <c r="D40" s="174" t="s">
        <v>106</v>
      </c>
      <c r="E40" s="175"/>
      <c r="F40" s="799"/>
      <c r="G40" s="800"/>
      <c r="H40" s="176" t="s">
        <v>107</v>
      </c>
      <c r="I40" s="175"/>
    </row>
    <row r="41" spans="1:9" s="137" customFormat="1" ht="12.75" customHeight="1" thickBot="1">
      <c r="A41" s="131"/>
      <c r="B41" s="198" t="s">
        <v>103</v>
      </c>
      <c r="C41" s="199" t="s">
        <v>104</v>
      </c>
      <c r="D41" s="200" t="s">
        <v>86</v>
      </c>
      <c r="E41" s="201" t="s">
        <v>87</v>
      </c>
      <c r="F41" s="202" t="s">
        <v>104</v>
      </c>
      <c r="G41" s="202"/>
      <c r="H41" s="203" t="s">
        <v>137</v>
      </c>
      <c r="I41" s="204" t="s">
        <v>105</v>
      </c>
    </row>
    <row r="42" spans="1:9" s="137" customFormat="1" ht="12.75" customHeight="1">
      <c r="A42" s="131"/>
      <c r="B42" s="205">
        <v>2013</v>
      </c>
      <c r="C42" s="206" t="s">
        <v>91</v>
      </c>
      <c r="D42" s="207">
        <v>3803</v>
      </c>
      <c r="E42" s="208">
        <v>152</v>
      </c>
      <c r="F42" s="797"/>
      <c r="G42" s="798"/>
      <c r="H42" s="209"/>
      <c r="I42" s="210"/>
    </row>
    <row r="43" spans="1:9" s="137" customFormat="1" ht="12.75" customHeight="1">
      <c r="A43" s="131"/>
      <c r="B43" s="211">
        <v>2014</v>
      </c>
      <c r="C43" s="152"/>
      <c r="D43" s="212"/>
      <c r="E43" s="213"/>
      <c r="F43" s="801"/>
      <c r="G43" s="802"/>
      <c r="H43" s="214"/>
      <c r="I43" s="215"/>
    </row>
    <row r="44" spans="1:9" s="137" customFormat="1" ht="12.75" customHeight="1">
      <c r="A44" s="131"/>
      <c r="B44" s="216">
        <v>2015</v>
      </c>
      <c r="C44" s="152"/>
      <c r="D44" s="212"/>
      <c r="E44" s="213"/>
      <c r="F44" s="801"/>
      <c r="G44" s="802"/>
      <c r="H44" s="214"/>
      <c r="I44" s="215"/>
    </row>
    <row r="45" spans="1:9" s="137" customFormat="1" ht="12.75" customHeight="1">
      <c r="A45" s="131"/>
      <c r="B45" s="216">
        <v>2016</v>
      </c>
      <c r="C45" s="152"/>
      <c r="D45" s="212"/>
      <c r="E45" s="213"/>
      <c r="F45" s="801"/>
      <c r="G45" s="802"/>
      <c r="H45" s="214"/>
      <c r="I45" s="215"/>
    </row>
    <row r="46" spans="1:9" s="137" customFormat="1" ht="12.75" customHeight="1">
      <c r="A46" s="131"/>
      <c r="B46" s="216">
        <v>2017</v>
      </c>
      <c r="C46" s="152"/>
      <c r="D46" s="212"/>
      <c r="E46" s="213"/>
      <c r="F46" s="801"/>
      <c r="G46" s="802"/>
      <c r="H46" s="214"/>
      <c r="I46" s="215"/>
    </row>
    <row r="47" spans="1:9" s="137" customFormat="1" ht="12.75" customHeight="1">
      <c r="A47" s="131"/>
      <c r="B47" s="216">
        <v>2018</v>
      </c>
      <c r="C47" s="152"/>
      <c r="D47" s="212"/>
      <c r="E47" s="213"/>
      <c r="F47" s="801"/>
      <c r="G47" s="802"/>
      <c r="H47" s="214"/>
      <c r="I47" s="215"/>
    </row>
    <row r="48" spans="1:9" s="137" customFormat="1" ht="12.75" customHeight="1">
      <c r="A48" s="131"/>
      <c r="B48" s="216">
        <v>2019</v>
      </c>
      <c r="C48" s="152"/>
      <c r="D48" s="212"/>
      <c r="E48" s="213"/>
      <c r="F48" s="801"/>
      <c r="G48" s="802"/>
      <c r="H48" s="214"/>
      <c r="I48" s="215"/>
    </row>
    <row r="49" spans="1:9" s="137" customFormat="1" ht="12.75" customHeight="1" hidden="1">
      <c r="A49" s="131"/>
      <c r="B49" s="216"/>
      <c r="C49" s="152"/>
      <c r="D49" s="212"/>
      <c r="E49" s="213"/>
      <c r="F49" s="801"/>
      <c r="G49" s="802"/>
      <c r="H49" s="214"/>
      <c r="I49" s="215"/>
    </row>
    <row r="50" spans="1:9" s="137" customFormat="1" ht="12.75" customHeight="1" hidden="1">
      <c r="A50" s="131"/>
      <c r="B50" s="216"/>
      <c r="C50" s="182"/>
      <c r="D50" s="217"/>
      <c r="E50" s="218"/>
      <c r="F50" s="801"/>
      <c r="G50" s="802"/>
      <c r="H50" s="219"/>
      <c r="I50" s="220"/>
    </row>
    <row r="51" spans="1:9" s="137" customFormat="1" ht="12.75" customHeight="1" thickBot="1">
      <c r="A51" s="131"/>
      <c r="B51" s="216" t="s">
        <v>108</v>
      </c>
      <c r="C51" s="221"/>
      <c r="D51" s="222"/>
      <c r="E51" s="223"/>
      <c r="F51" s="803"/>
      <c r="G51" s="804"/>
      <c r="H51" s="225"/>
      <c r="I51" s="226"/>
    </row>
    <row r="52" spans="1:9" s="137" customFormat="1" ht="12.75" customHeight="1" thickBot="1" thickTop="1">
      <c r="A52" s="131"/>
      <c r="B52" s="227" t="s">
        <v>109</v>
      </c>
      <c r="C52" s="228"/>
      <c r="D52" s="229">
        <f>SUM(D42:D51)</f>
        <v>3803</v>
      </c>
      <c r="E52" s="230">
        <f>SUM(E42:E51)</f>
        <v>152</v>
      </c>
      <c r="F52" s="231" t="s">
        <v>110</v>
      </c>
      <c r="G52" s="232"/>
      <c r="H52" s="233">
        <f>SUM(H42:H51)</f>
        <v>0</v>
      </c>
      <c r="I52" s="234">
        <f>SUM(I42:I51)</f>
        <v>0</v>
      </c>
    </row>
    <row r="53" spans="1:9" s="137" customFormat="1" ht="12.75" customHeight="1" thickBot="1">
      <c r="A53" s="131"/>
      <c r="B53" s="235" t="s">
        <v>303</v>
      </c>
      <c r="C53" s="236"/>
      <c r="D53" s="809">
        <f>D52+E52</f>
        <v>3955</v>
      </c>
      <c r="E53" s="810"/>
      <c r="F53" s="237" t="s">
        <v>304</v>
      </c>
      <c r="G53" s="238"/>
      <c r="H53" s="811">
        <f>H52+I52</f>
        <v>0</v>
      </c>
      <c r="I53" s="812"/>
    </row>
    <row r="54" spans="1:9" s="137" customFormat="1" ht="9" customHeight="1" thickBot="1">
      <c r="A54" s="131"/>
      <c r="B54" s="239"/>
      <c r="C54" s="240"/>
      <c r="D54" s="241"/>
      <c r="E54" s="242"/>
      <c r="F54" s="243"/>
      <c r="G54" s="244"/>
      <c r="H54" s="245"/>
      <c r="I54" s="246"/>
    </row>
    <row r="55" spans="1:9" s="137" customFormat="1" ht="12.75" customHeight="1" thickBot="1">
      <c r="A55" s="131"/>
      <c r="B55" s="247" t="s">
        <v>109</v>
      </c>
      <c r="C55" s="248"/>
      <c r="D55" s="249">
        <f>SUM(D35+D52)</f>
        <v>4294</v>
      </c>
      <c r="E55" s="250">
        <f>SUM(E35+E52)</f>
        <v>152</v>
      </c>
      <c r="F55" s="251" t="s">
        <v>110</v>
      </c>
      <c r="G55" s="252"/>
      <c r="H55" s="253">
        <f>SUM(H45:H54)</f>
        <v>0</v>
      </c>
      <c r="I55" s="254">
        <f>SUM(I45:I54)</f>
        <v>0</v>
      </c>
    </row>
    <row r="56" spans="1:9" s="137" customFormat="1" ht="12.75" customHeight="1" thickBot="1">
      <c r="A56" s="131"/>
      <c r="B56" s="255" t="s">
        <v>111</v>
      </c>
      <c r="C56" s="256"/>
      <c r="D56" s="805">
        <f>SUM(D55+E55)</f>
        <v>4446</v>
      </c>
      <c r="E56" s="806"/>
      <c r="F56" s="257" t="s">
        <v>112</v>
      </c>
      <c r="G56" s="258"/>
      <c r="H56" s="807">
        <f>SUM(H55+I55)</f>
        <v>0</v>
      </c>
      <c r="I56" s="808"/>
    </row>
    <row r="57" spans="1:9" s="137" customFormat="1" ht="9" customHeight="1" thickBot="1">
      <c r="A57" s="131"/>
      <c r="B57" s="259"/>
      <c r="C57" s="260"/>
      <c r="D57" s="261"/>
      <c r="E57" s="261"/>
      <c r="F57" s="262"/>
      <c r="G57" s="263"/>
      <c r="H57" s="264"/>
      <c r="I57" s="264"/>
    </row>
    <row r="58" spans="1:9" s="137" customFormat="1" ht="15.75" customHeight="1" thickBot="1">
      <c r="A58" s="131"/>
      <c r="B58" s="165" t="s">
        <v>113</v>
      </c>
      <c r="C58" s="166"/>
      <c r="D58" s="166"/>
      <c r="E58" s="166"/>
      <c r="F58" s="166"/>
      <c r="G58" s="166"/>
      <c r="H58" s="166"/>
      <c r="I58" s="167"/>
    </row>
    <row r="59" spans="1:9" s="137" customFormat="1" ht="12.75" customHeight="1">
      <c r="A59" s="131"/>
      <c r="B59" s="265" t="s">
        <v>114</v>
      </c>
      <c r="C59" s="260"/>
      <c r="D59" s="260"/>
      <c r="E59" s="260"/>
      <c r="F59" s="260"/>
      <c r="G59" s="260"/>
      <c r="H59" s="264"/>
      <c r="I59" s="266"/>
    </row>
    <row r="60" spans="1:9" s="137" customFormat="1" ht="12.75" customHeight="1">
      <c r="A60" s="131"/>
      <c r="B60" s="267" t="s">
        <v>319</v>
      </c>
      <c r="C60" s="161"/>
      <c r="D60" s="161"/>
      <c r="E60" s="161"/>
      <c r="F60" s="161"/>
      <c r="G60" s="161"/>
      <c r="H60" s="162"/>
      <c r="I60" s="268"/>
    </row>
    <row r="61" spans="1:9" s="137" customFormat="1" ht="12.75" customHeight="1">
      <c r="A61" s="131"/>
      <c r="B61" s="273" t="s">
        <v>320</v>
      </c>
      <c r="C61" s="160"/>
      <c r="D61" s="160"/>
      <c r="E61" s="160"/>
      <c r="F61" s="160"/>
      <c r="G61" s="160"/>
      <c r="H61" s="160"/>
      <c r="I61" s="274"/>
    </row>
    <row r="62" spans="1:9" s="137" customFormat="1" ht="12.75" customHeight="1">
      <c r="A62" s="131"/>
      <c r="B62" s="727" t="s">
        <v>321</v>
      </c>
      <c r="C62" s="100"/>
      <c r="D62" s="100"/>
      <c r="E62" s="100"/>
      <c r="F62" s="100"/>
      <c r="G62" s="100"/>
      <c r="H62" s="100"/>
      <c r="I62" s="276"/>
    </row>
    <row r="63" spans="1:9" s="137" customFormat="1" ht="12.75" customHeight="1">
      <c r="A63" s="131"/>
      <c r="B63" s="724" t="s">
        <v>322</v>
      </c>
      <c r="C63" s="725"/>
      <c r="D63" s="725"/>
      <c r="E63" s="725"/>
      <c r="F63" s="725"/>
      <c r="G63" s="725"/>
      <c r="H63" s="725"/>
      <c r="I63" s="726"/>
    </row>
    <row r="64" spans="1:9" s="137" customFormat="1" ht="12.75" customHeight="1">
      <c r="A64" s="131"/>
      <c r="B64" s="273" t="s">
        <v>323</v>
      </c>
      <c r="C64" s="160"/>
      <c r="D64" s="160"/>
      <c r="E64" s="160"/>
      <c r="F64" s="160"/>
      <c r="G64" s="160"/>
      <c r="H64" s="160"/>
      <c r="I64" s="274"/>
    </row>
    <row r="65" spans="1:9" s="137" customFormat="1" ht="12.75" customHeight="1">
      <c r="A65" s="131"/>
      <c r="B65" s="273" t="s">
        <v>327</v>
      </c>
      <c r="C65" s="160"/>
      <c r="D65" s="160"/>
      <c r="E65" s="160"/>
      <c r="F65" s="160"/>
      <c r="G65" s="160"/>
      <c r="H65" s="160"/>
      <c r="I65" s="274"/>
    </row>
    <row r="66" spans="1:9" s="137" customFormat="1" ht="12.75" customHeight="1">
      <c r="A66" s="131"/>
      <c r="B66" s="275"/>
      <c r="C66" s="160"/>
      <c r="D66" s="160"/>
      <c r="E66" s="160"/>
      <c r="F66" s="160"/>
      <c r="G66" s="160"/>
      <c r="H66" s="160"/>
      <c r="I66" s="276"/>
    </row>
    <row r="67" spans="1:9" s="137" customFormat="1" ht="12.75" customHeight="1" hidden="1">
      <c r="A67" s="131"/>
      <c r="B67" s="277"/>
      <c r="C67" s="278"/>
      <c r="D67" s="278"/>
      <c r="E67" s="278"/>
      <c r="F67" s="278"/>
      <c r="G67" s="278"/>
      <c r="H67" s="278"/>
      <c r="I67" s="279"/>
    </row>
    <row r="68" spans="1:9" s="137" customFormat="1" ht="12.75" customHeight="1">
      <c r="A68" s="131"/>
      <c r="B68" s="224" t="s">
        <v>115</v>
      </c>
      <c r="C68" s="280"/>
      <c r="D68" s="280" t="s">
        <v>116</v>
      </c>
      <c r="E68" s="280"/>
      <c r="F68" s="280"/>
      <c r="G68" s="280"/>
      <c r="H68" s="280" t="s">
        <v>117</v>
      </c>
      <c r="I68" s="281"/>
    </row>
    <row r="69" spans="1:9" s="137" customFormat="1" ht="12.75" customHeight="1">
      <c r="A69" s="131"/>
      <c r="B69" s="282"/>
      <c r="C69" s="283" t="s">
        <v>76</v>
      </c>
      <c r="D69" s="283" t="s">
        <v>118</v>
      </c>
      <c r="E69" s="283" t="s">
        <v>314</v>
      </c>
      <c r="F69" s="283"/>
      <c r="G69" s="283"/>
      <c r="H69" s="284">
        <v>41305</v>
      </c>
      <c r="I69" s="285"/>
    </row>
    <row r="70" spans="1:9" s="137" customFormat="1" ht="12.75" customHeight="1" thickBot="1">
      <c r="A70" s="131"/>
      <c r="B70" s="286"/>
      <c r="C70" s="262"/>
      <c r="D70" s="262"/>
      <c r="E70" s="262"/>
      <c r="F70" s="262"/>
      <c r="G70" s="262"/>
      <c r="H70" s="262"/>
      <c r="I70" s="287"/>
    </row>
    <row r="71" spans="1:9" s="137" customFormat="1" ht="12.75" customHeight="1">
      <c r="A71" s="131"/>
      <c r="B71" s="87"/>
      <c r="C71" s="87"/>
      <c r="D71" s="87"/>
      <c r="E71" s="87"/>
      <c r="F71" s="87"/>
      <c r="G71" s="87"/>
      <c r="H71" s="87"/>
      <c r="I71" s="288"/>
    </row>
    <row r="72" spans="1:9" s="137" customFormat="1" ht="12.75" customHeight="1">
      <c r="A72" s="131"/>
      <c r="B72" s="87"/>
      <c r="C72" s="87"/>
      <c r="D72" s="87"/>
      <c r="E72" s="87"/>
      <c r="F72" s="87"/>
      <c r="G72" s="87"/>
      <c r="H72" s="87"/>
      <c r="I72" s="288" t="s">
        <v>119</v>
      </c>
    </row>
    <row r="73" spans="1:9" s="137" customFormat="1" ht="19.5" customHeight="1">
      <c r="A73" s="131"/>
      <c r="B73" s="723" t="s">
        <v>289</v>
      </c>
      <c r="C73" s="87"/>
      <c r="D73" s="87"/>
      <c r="E73" s="87"/>
      <c r="F73" s="87"/>
      <c r="G73" s="87"/>
      <c r="H73" s="87"/>
      <c r="I73" s="288"/>
    </row>
    <row r="74" spans="1:9" s="137" customFormat="1" ht="6" customHeight="1">
      <c r="A74" s="131"/>
      <c r="B74" s="87"/>
      <c r="C74" s="87"/>
      <c r="D74" s="87"/>
      <c r="E74" s="87"/>
      <c r="F74" s="87"/>
      <c r="G74" s="87"/>
      <c r="H74" s="87"/>
      <c r="I74" s="288"/>
    </row>
    <row r="75" spans="1:9" s="137" customFormat="1" ht="12.75" customHeight="1" thickBot="1">
      <c r="A75" s="131"/>
      <c r="B75" s="289" t="s">
        <v>305</v>
      </c>
      <c r="C75" s="87"/>
      <c r="D75" s="87"/>
      <c r="E75" s="87"/>
      <c r="F75" s="87"/>
      <c r="G75" s="87"/>
      <c r="H75" s="87"/>
      <c r="I75" s="87"/>
    </row>
    <row r="76" spans="1:9" s="137" customFormat="1" ht="15.75" customHeight="1" thickBot="1">
      <c r="A76" s="131"/>
      <c r="B76" s="165" t="s">
        <v>113</v>
      </c>
      <c r="C76" s="166"/>
      <c r="D76" s="166"/>
      <c r="E76" s="166"/>
      <c r="F76" s="166"/>
      <c r="G76" s="166"/>
      <c r="H76" s="166"/>
      <c r="I76" s="167"/>
    </row>
    <row r="77" spans="1:9" s="137" customFormat="1" ht="12.75" customHeight="1">
      <c r="A77" s="131"/>
      <c r="B77" s="265" t="s">
        <v>120</v>
      </c>
      <c r="C77" s="260"/>
      <c r="D77" s="260"/>
      <c r="E77" s="260"/>
      <c r="F77" s="260"/>
      <c r="G77" s="260"/>
      <c r="H77" s="264"/>
      <c r="I77" s="290"/>
    </row>
    <row r="78" spans="1:9" s="137" customFormat="1" ht="12.75" customHeight="1">
      <c r="A78" s="131"/>
      <c r="B78" s="267"/>
      <c r="C78" s="161"/>
      <c r="D78" s="161"/>
      <c r="E78" s="161"/>
      <c r="F78" s="161"/>
      <c r="G78" s="161"/>
      <c r="H78" s="162"/>
      <c r="I78" s="291"/>
    </row>
    <row r="79" spans="1:9" s="137" customFormat="1" ht="12.75" customHeight="1">
      <c r="A79" s="131"/>
      <c r="B79" s="292" t="s">
        <v>121</v>
      </c>
      <c r="C79" s="161"/>
      <c r="D79" s="161"/>
      <c r="E79" s="161"/>
      <c r="F79" s="161"/>
      <c r="G79" s="161"/>
      <c r="H79" s="162"/>
      <c r="I79" s="291"/>
    </row>
    <row r="80" spans="1:9" s="137" customFormat="1" ht="12.75" customHeight="1">
      <c r="A80" s="131"/>
      <c r="B80" s="293" t="s">
        <v>122</v>
      </c>
      <c r="C80" s="294"/>
      <c r="D80" s="294"/>
      <c r="E80" s="294"/>
      <c r="F80" s="294"/>
      <c r="G80" s="294"/>
      <c r="H80" s="294"/>
      <c r="I80" s="295"/>
    </row>
    <row r="81" spans="1:9" s="137" customFormat="1" ht="12.75" customHeight="1">
      <c r="A81" s="131"/>
      <c r="B81" s="293" t="s">
        <v>123</v>
      </c>
      <c r="C81" s="294"/>
      <c r="D81" s="294"/>
      <c r="E81" s="294"/>
      <c r="F81" s="294"/>
      <c r="G81" s="294"/>
      <c r="H81" s="294"/>
      <c r="I81" s="296"/>
    </row>
    <row r="82" spans="1:9" s="137" customFormat="1" ht="12.75" customHeight="1">
      <c r="A82" s="131"/>
      <c r="B82" s="297" t="s">
        <v>124</v>
      </c>
      <c r="C82" s="298"/>
      <c r="D82" s="298"/>
      <c r="E82" s="298"/>
      <c r="F82" s="298"/>
      <c r="G82" s="298"/>
      <c r="H82" s="298"/>
      <c r="I82" s="299"/>
    </row>
    <row r="83" spans="1:9" s="137" customFormat="1" ht="12.75" customHeight="1">
      <c r="A83" s="131"/>
      <c r="B83" s="293" t="s">
        <v>125</v>
      </c>
      <c r="C83" s="294"/>
      <c r="D83" s="294"/>
      <c r="E83" s="294"/>
      <c r="F83" s="294"/>
      <c r="G83" s="294"/>
      <c r="H83" s="294"/>
      <c r="I83" s="295"/>
    </row>
    <row r="84" spans="1:9" s="137" customFormat="1" ht="12.75" customHeight="1">
      <c r="A84" s="131"/>
      <c r="B84" s="293" t="s">
        <v>126</v>
      </c>
      <c r="C84" s="294"/>
      <c r="D84" s="294"/>
      <c r="E84" s="294"/>
      <c r="F84" s="294"/>
      <c r="G84" s="294"/>
      <c r="H84" s="294"/>
      <c r="I84" s="296"/>
    </row>
    <row r="85" spans="1:9" s="137" customFormat="1" ht="12.75" customHeight="1">
      <c r="A85" s="131"/>
      <c r="B85" s="297"/>
      <c r="C85" s="298"/>
      <c r="D85" s="298"/>
      <c r="E85" s="298"/>
      <c r="F85" s="298"/>
      <c r="G85" s="298"/>
      <c r="H85" s="298"/>
      <c r="I85" s="299"/>
    </row>
    <row r="86" spans="1:10" s="137" customFormat="1" ht="12.75" customHeight="1">
      <c r="A86" s="131"/>
      <c r="B86" s="267" t="s">
        <v>319</v>
      </c>
      <c r="C86" s="298"/>
      <c r="D86" s="298"/>
      <c r="E86" s="298"/>
      <c r="F86" s="298"/>
      <c r="G86" s="298"/>
      <c r="H86" s="298"/>
      <c r="I86" s="299"/>
      <c r="J86" s="300"/>
    </row>
    <row r="87" spans="1:10" s="137" customFormat="1" ht="12.75" customHeight="1">
      <c r="A87" s="131"/>
      <c r="B87" s="297"/>
      <c r="C87" s="298"/>
      <c r="D87" s="298"/>
      <c r="E87" s="298"/>
      <c r="F87" s="298"/>
      <c r="G87" s="298"/>
      <c r="H87" s="298"/>
      <c r="I87" s="299"/>
      <c r="J87" s="300"/>
    </row>
    <row r="88" spans="1:10" s="137" customFormat="1" ht="12.75" customHeight="1">
      <c r="A88" s="131"/>
      <c r="B88" s="273" t="s">
        <v>320</v>
      </c>
      <c r="C88" s="298"/>
      <c r="D88" s="298"/>
      <c r="E88" s="298"/>
      <c r="F88" s="298"/>
      <c r="G88" s="298"/>
      <c r="H88" s="298"/>
      <c r="I88" s="299"/>
      <c r="J88" s="300"/>
    </row>
    <row r="89" spans="1:10" s="137" customFormat="1" ht="12.75" customHeight="1">
      <c r="A89" s="131"/>
      <c r="B89" s="727" t="s">
        <v>321</v>
      </c>
      <c r="C89" s="298"/>
      <c r="D89" s="298"/>
      <c r="E89" s="298"/>
      <c r="F89" s="298"/>
      <c r="G89" s="298"/>
      <c r="H89" s="298"/>
      <c r="I89" s="299"/>
      <c r="J89" s="300"/>
    </row>
    <row r="90" spans="1:10" s="137" customFormat="1" ht="12.75" customHeight="1">
      <c r="A90" s="131"/>
      <c r="B90" s="297"/>
      <c r="C90" s="298"/>
      <c r="D90" s="298"/>
      <c r="E90" s="298"/>
      <c r="F90" s="298"/>
      <c r="G90" s="298"/>
      <c r="H90" s="298"/>
      <c r="I90" s="299"/>
      <c r="J90" s="300"/>
    </row>
    <row r="91" spans="1:10" s="137" customFormat="1" ht="12.75" customHeight="1">
      <c r="A91" s="131"/>
      <c r="B91" s="297" t="s">
        <v>332</v>
      </c>
      <c r="C91" s="298"/>
      <c r="D91" s="298"/>
      <c r="E91" s="298"/>
      <c r="F91" s="298"/>
      <c r="G91" s="298"/>
      <c r="H91" s="298"/>
      <c r="I91" s="299"/>
      <c r="J91" s="300"/>
    </row>
    <row r="92" spans="1:10" s="137" customFormat="1" ht="12.75" customHeight="1">
      <c r="A92" s="131"/>
      <c r="B92" s="297"/>
      <c r="C92" s="298"/>
      <c r="D92" s="298"/>
      <c r="E92" s="298"/>
      <c r="F92" s="298"/>
      <c r="G92" s="298"/>
      <c r="H92" s="298"/>
      <c r="I92" s="299"/>
      <c r="J92" s="300"/>
    </row>
    <row r="93" spans="1:10" s="137" customFormat="1" ht="12.75" customHeight="1">
      <c r="A93" s="131"/>
      <c r="B93" s="297"/>
      <c r="C93" s="298"/>
      <c r="D93" s="298"/>
      <c r="E93" s="298"/>
      <c r="F93" s="298"/>
      <c r="G93" s="298"/>
      <c r="H93" s="298"/>
      <c r="I93" s="299"/>
      <c r="J93" s="300"/>
    </row>
    <row r="94" spans="1:10" s="137" customFormat="1" ht="12.75" customHeight="1">
      <c r="A94" s="131"/>
      <c r="B94" s="297"/>
      <c r="C94" s="298"/>
      <c r="D94" s="298"/>
      <c r="E94" s="298"/>
      <c r="F94" s="298"/>
      <c r="G94" s="298"/>
      <c r="H94" s="298"/>
      <c r="I94" s="299"/>
      <c r="J94" s="300"/>
    </row>
    <row r="95" spans="1:10" s="137" customFormat="1" ht="12.75" customHeight="1">
      <c r="A95" s="131"/>
      <c r="B95" s="297"/>
      <c r="C95" s="298"/>
      <c r="D95" s="298"/>
      <c r="E95" s="298"/>
      <c r="F95" s="298"/>
      <c r="G95" s="298"/>
      <c r="H95" s="298"/>
      <c r="I95" s="299"/>
      <c r="J95" s="300"/>
    </row>
    <row r="96" spans="1:10" s="137" customFormat="1" ht="12.75" customHeight="1">
      <c r="A96" s="131"/>
      <c r="B96" s="297"/>
      <c r="C96" s="298"/>
      <c r="D96" s="298"/>
      <c r="E96" s="298"/>
      <c r="F96" s="298"/>
      <c r="G96" s="298"/>
      <c r="H96" s="298"/>
      <c r="I96" s="299"/>
      <c r="J96" s="300"/>
    </row>
    <row r="97" spans="1:10" s="137" customFormat="1" ht="12.75" customHeight="1">
      <c r="A97" s="131"/>
      <c r="B97" s="297"/>
      <c r="C97" s="298"/>
      <c r="D97" s="298"/>
      <c r="E97" s="298"/>
      <c r="F97" s="298"/>
      <c r="G97" s="298"/>
      <c r="H97" s="298"/>
      <c r="I97" s="299"/>
      <c r="J97" s="300"/>
    </row>
    <row r="98" spans="1:10" s="137" customFormat="1" ht="12.75" customHeight="1">
      <c r="A98" s="131"/>
      <c r="B98" s="297"/>
      <c r="C98" s="298"/>
      <c r="D98" s="298"/>
      <c r="E98" s="298"/>
      <c r="F98" s="298"/>
      <c r="G98" s="298"/>
      <c r="H98" s="298"/>
      <c r="I98" s="299"/>
      <c r="J98" s="300"/>
    </row>
    <row r="99" spans="1:10" s="137" customFormat="1" ht="12.75" customHeight="1">
      <c r="A99" s="131"/>
      <c r="B99" s="297"/>
      <c r="C99" s="298"/>
      <c r="D99" s="298"/>
      <c r="E99" s="298"/>
      <c r="F99" s="298"/>
      <c r="G99" s="298"/>
      <c r="H99" s="298"/>
      <c r="I99" s="299"/>
      <c r="J99" s="300"/>
    </row>
    <row r="100" spans="1:10" s="137" customFormat="1" ht="12.75" customHeight="1">
      <c r="A100" s="131"/>
      <c r="B100" s="297"/>
      <c r="C100" s="298"/>
      <c r="D100" s="298"/>
      <c r="E100" s="298"/>
      <c r="F100" s="298"/>
      <c r="G100" s="298"/>
      <c r="H100" s="298"/>
      <c r="I100" s="299"/>
      <c r="J100" s="300"/>
    </row>
    <row r="101" spans="1:10" s="137" customFormat="1" ht="12.75" customHeight="1">
      <c r="A101" s="131"/>
      <c r="B101" s="301"/>
      <c r="C101" s="302"/>
      <c r="D101" s="302"/>
      <c r="E101" s="302"/>
      <c r="F101" s="302"/>
      <c r="G101" s="302"/>
      <c r="H101" s="302"/>
      <c r="I101" s="303"/>
      <c r="J101" s="300"/>
    </row>
    <row r="102" spans="1:10" s="137" customFormat="1" ht="12.75" customHeight="1">
      <c r="A102" s="131"/>
      <c r="B102" s="224" t="s">
        <v>115</v>
      </c>
      <c r="C102" s="280"/>
      <c r="D102" s="280" t="s">
        <v>116</v>
      </c>
      <c r="E102" s="280"/>
      <c r="F102" s="280"/>
      <c r="G102" s="280"/>
      <c r="H102" s="280" t="s">
        <v>117</v>
      </c>
      <c r="I102" s="281"/>
      <c r="J102" s="300"/>
    </row>
    <row r="103" spans="1:10" s="137" customFormat="1" ht="12.75" customHeight="1">
      <c r="A103" s="131"/>
      <c r="B103" s="282"/>
      <c r="C103" s="283" t="s">
        <v>76</v>
      </c>
      <c r="D103" s="283" t="s">
        <v>118</v>
      </c>
      <c r="E103" s="283" t="s">
        <v>333</v>
      </c>
      <c r="F103" s="283"/>
      <c r="G103" s="283"/>
      <c r="H103" s="284">
        <v>41305</v>
      </c>
      <c r="I103" s="285"/>
      <c r="J103" s="300"/>
    </row>
    <row r="104" spans="1:10" s="137" customFormat="1" ht="12.75" customHeight="1" thickBot="1">
      <c r="A104" s="131"/>
      <c r="B104" s="286"/>
      <c r="C104" s="262"/>
      <c r="D104" s="262"/>
      <c r="E104" s="262"/>
      <c r="F104" s="262"/>
      <c r="G104" s="262"/>
      <c r="H104" s="262"/>
      <c r="I104" s="287"/>
      <c r="J104" s="300"/>
    </row>
    <row r="105" spans="1:10" s="137" customFormat="1" ht="12.75" customHeight="1">
      <c r="A105" s="131"/>
      <c r="B105" s="305"/>
      <c r="C105" s="243"/>
      <c r="D105" s="306"/>
      <c r="E105" s="306"/>
      <c r="F105" s="243"/>
      <c r="G105" s="243"/>
      <c r="H105" s="307"/>
      <c r="I105" s="307"/>
      <c r="J105" s="300"/>
    </row>
    <row r="106" spans="1:10" s="137" customFormat="1" ht="12.75" customHeight="1">
      <c r="A106" s="131"/>
      <c r="B106" s="308" t="s">
        <v>128</v>
      </c>
      <c r="C106" s="243"/>
      <c r="D106" s="306"/>
      <c r="E106" s="306"/>
      <c r="F106" s="243"/>
      <c r="G106" s="243"/>
      <c r="H106" s="307"/>
      <c r="I106" s="307"/>
      <c r="J106" s="300"/>
    </row>
    <row r="107" spans="1:10" s="137" customFormat="1" ht="12.75" customHeight="1">
      <c r="A107" s="131"/>
      <c r="B107" s="308" t="s">
        <v>129</v>
      </c>
      <c r="C107" s="243"/>
      <c r="D107" s="306"/>
      <c r="E107" s="306"/>
      <c r="F107" s="243"/>
      <c r="G107" s="243"/>
      <c r="H107" s="307"/>
      <c r="I107" s="307"/>
      <c r="J107" s="300"/>
    </row>
    <row r="108" spans="1:10" s="137" customFormat="1" ht="12.75" customHeight="1">
      <c r="A108" s="131"/>
      <c r="B108" s="308" t="s">
        <v>130</v>
      </c>
      <c r="C108" s="243"/>
      <c r="D108" s="306"/>
      <c r="E108" s="306"/>
      <c r="F108" s="243"/>
      <c r="G108" s="243"/>
      <c r="H108" s="307"/>
      <c r="I108" s="307"/>
      <c r="J108" s="300"/>
    </row>
    <row r="109" spans="1:10" s="137" customFormat="1" ht="12.75" customHeight="1">
      <c r="A109" s="131"/>
      <c r="B109" s="305"/>
      <c r="C109" s="243"/>
      <c r="D109" s="306"/>
      <c r="E109" s="306"/>
      <c r="F109" s="243"/>
      <c r="G109" s="243"/>
      <c r="H109" s="307"/>
      <c r="I109" s="307"/>
      <c r="J109" s="300"/>
    </row>
    <row r="110" spans="1:10" s="137" customFormat="1" ht="12.75" customHeight="1">
      <c r="A110" s="131"/>
      <c r="B110" s="305"/>
      <c r="C110" s="243"/>
      <c r="D110" s="306"/>
      <c r="E110" s="309"/>
      <c r="F110" s="243"/>
      <c r="G110" s="243"/>
      <c r="H110" s="307"/>
      <c r="I110" s="307"/>
      <c r="J110" s="300"/>
    </row>
    <row r="111" spans="1:10" s="137" customFormat="1" ht="12.75" customHeight="1">
      <c r="A111" s="131"/>
      <c r="B111" s="305"/>
      <c r="C111" s="243"/>
      <c r="D111" s="306"/>
      <c r="E111" s="306"/>
      <c r="F111" s="243"/>
      <c r="G111" s="243"/>
      <c r="H111" s="307"/>
      <c r="I111" s="307"/>
      <c r="J111" s="300"/>
    </row>
    <row r="112" spans="1:10" s="137" customFormat="1" ht="12.75" customHeight="1">
      <c r="A112" s="131"/>
      <c r="B112" s="305"/>
      <c r="C112" s="243"/>
      <c r="D112" s="306"/>
      <c r="E112" s="306"/>
      <c r="F112" s="243"/>
      <c r="G112" s="243"/>
      <c r="H112" s="307"/>
      <c r="I112" s="307"/>
      <c r="J112" s="300"/>
    </row>
    <row r="113" spans="1:10" s="137" customFormat="1" ht="12.75" customHeight="1">
      <c r="A113" s="131"/>
      <c r="B113" s="305"/>
      <c r="C113" s="243"/>
      <c r="D113" s="306"/>
      <c r="E113" s="306"/>
      <c r="F113" s="243"/>
      <c r="G113" s="243"/>
      <c r="H113" s="307"/>
      <c r="I113" s="307"/>
      <c r="J113" s="300"/>
    </row>
    <row r="114" spans="1:10" s="137" customFormat="1" ht="12.75" customHeight="1">
      <c r="A114" s="131"/>
      <c r="B114" s="305"/>
      <c r="C114" s="243"/>
      <c r="D114" s="306"/>
      <c r="E114" s="306"/>
      <c r="F114" s="243"/>
      <c r="G114" s="243"/>
      <c r="H114" s="307"/>
      <c r="I114" s="307"/>
      <c r="J114" s="300"/>
    </row>
    <row r="115" spans="1:10" s="137" customFormat="1" ht="12.75" customHeight="1">
      <c r="A115" s="131"/>
      <c r="B115" s="305"/>
      <c r="C115" s="243"/>
      <c r="D115" s="306"/>
      <c r="E115" s="306"/>
      <c r="F115" s="243"/>
      <c r="G115" s="243"/>
      <c r="H115" s="307"/>
      <c r="I115" s="307"/>
      <c r="J115" s="300"/>
    </row>
    <row r="116" spans="1:10" s="137" customFormat="1" ht="12.75" customHeight="1">
      <c r="A116" s="131"/>
      <c r="B116" s="310"/>
      <c r="C116" s="310"/>
      <c r="D116" s="310"/>
      <c r="E116" s="310"/>
      <c r="F116" s="310"/>
      <c r="G116" s="310"/>
      <c r="H116" s="310"/>
      <c r="I116" s="310"/>
      <c r="J116" s="300"/>
    </row>
    <row r="117" spans="1:10" s="137" customFormat="1" ht="12.75" customHeight="1">
      <c r="A117" s="131"/>
      <c r="B117" s="289"/>
      <c r="C117" s="289"/>
      <c r="D117" s="289"/>
      <c r="E117" s="289"/>
      <c r="F117" s="289"/>
      <c r="G117" s="289"/>
      <c r="H117" s="289"/>
      <c r="I117" s="87"/>
      <c r="J117" s="300"/>
    </row>
    <row r="118" spans="1:10" s="137" customFormat="1" ht="12.75" customHeight="1">
      <c r="A118" s="131"/>
      <c r="B118" s="87"/>
      <c r="C118" s="87"/>
      <c r="D118" s="87"/>
      <c r="E118" s="87"/>
      <c r="F118" s="87"/>
      <c r="G118" s="87"/>
      <c r="H118" s="87"/>
      <c r="I118" s="87"/>
      <c r="J118" s="300"/>
    </row>
    <row r="119" spans="1:9" s="137" customFormat="1" ht="12.75" customHeight="1">
      <c r="A119" s="87"/>
      <c r="B119" s="87"/>
      <c r="C119" s="87"/>
      <c r="D119" s="87"/>
      <c r="E119" s="87"/>
      <c r="F119" s="87"/>
      <c r="G119" s="87"/>
      <c r="H119" s="87"/>
      <c r="I119" s="87"/>
    </row>
    <row r="120" spans="1:9" s="137" customFormat="1" ht="12.75" customHeight="1">
      <c r="A120" s="87"/>
      <c r="B120" s="87"/>
      <c r="C120" s="87"/>
      <c r="D120" s="87"/>
      <c r="E120" s="87"/>
      <c r="F120" s="87"/>
      <c r="G120" s="87"/>
      <c r="H120" s="87"/>
      <c r="I120" s="87"/>
    </row>
    <row r="121" spans="1:9" ht="12.75" customHeight="1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 ht="12.75" customHeight="1">
      <c r="A122" s="87"/>
      <c r="B122" s="87"/>
      <c r="C122" s="87"/>
      <c r="D122" s="87"/>
      <c r="E122" s="87"/>
      <c r="F122" s="87"/>
      <c r="G122" s="87"/>
      <c r="H122" s="87"/>
      <c r="I122" s="87"/>
    </row>
    <row r="123" spans="1:9" ht="12.75" customHeight="1">
      <c r="A123" s="87"/>
      <c r="B123" s="87"/>
      <c r="C123" s="87"/>
      <c r="D123" s="87"/>
      <c r="E123" s="87"/>
      <c r="F123" s="87"/>
      <c r="G123" s="87"/>
      <c r="H123" s="87"/>
      <c r="I123" s="87"/>
    </row>
    <row r="124" spans="1:9" ht="12.75" customHeight="1">
      <c r="A124" s="87"/>
      <c r="B124" s="87"/>
      <c r="C124" s="87"/>
      <c r="D124" s="87"/>
      <c r="E124" s="87"/>
      <c r="F124" s="87"/>
      <c r="G124" s="87"/>
      <c r="H124" s="87"/>
      <c r="I124" s="87"/>
    </row>
    <row r="125" spans="1:9" ht="12.75" customHeight="1">
      <c r="A125" s="87"/>
      <c r="B125" s="87"/>
      <c r="C125" s="87"/>
      <c r="D125" s="87"/>
      <c r="E125" s="87"/>
      <c r="F125" s="87"/>
      <c r="G125" s="87"/>
      <c r="H125" s="87"/>
      <c r="I125" s="87"/>
    </row>
    <row r="126" spans="1:9" ht="12.75" customHeight="1">
      <c r="A126" s="87"/>
      <c r="B126" s="87"/>
      <c r="C126" s="87"/>
      <c r="D126" s="87"/>
      <c r="E126" s="87"/>
      <c r="F126" s="87"/>
      <c r="G126" s="87"/>
      <c r="H126" s="87"/>
      <c r="I126" s="87"/>
    </row>
    <row r="127" spans="1:9" ht="12.75" customHeight="1">
      <c r="A127" s="87"/>
      <c r="B127" s="87"/>
      <c r="C127" s="87"/>
      <c r="D127" s="87"/>
      <c r="E127" s="87"/>
      <c r="F127" s="87"/>
      <c r="G127" s="87"/>
      <c r="H127" s="87"/>
      <c r="I127" s="87"/>
    </row>
    <row r="128" spans="1:9" ht="12.75" customHeight="1">
      <c r="A128" s="87"/>
      <c r="B128" s="87"/>
      <c r="C128" s="87"/>
      <c r="D128" s="87"/>
      <c r="E128" s="87"/>
      <c r="F128" s="87"/>
      <c r="G128" s="87"/>
      <c r="H128" s="87"/>
      <c r="I128" s="87"/>
    </row>
    <row r="129" spans="1:9" ht="12.75" customHeight="1">
      <c r="A129" s="87"/>
      <c r="B129" s="87"/>
      <c r="C129" s="87"/>
      <c r="D129" s="87"/>
      <c r="E129" s="87"/>
      <c r="F129" s="87"/>
      <c r="G129" s="87"/>
      <c r="H129" s="87"/>
      <c r="I129" s="87"/>
    </row>
    <row r="130" spans="1:9" ht="12.75" customHeight="1">
      <c r="A130" s="87"/>
      <c r="B130" s="87"/>
      <c r="C130" s="87"/>
      <c r="D130" s="87"/>
      <c r="E130" s="87"/>
      <c r="F130" s="87"/>
      <c r="G130" s="87"/>
      <c r="H130" s="87"/>
      <c r="I130" s="87"/>
    </row>
    <row r="131" spans="1:9" ht="12.75" customHeight="1">
      <c r="A131" s="87"/>
      <c r="B131" s="87"/>
      <c r="C131" s="87"/>
      <c r="D131" s="87"/>
      <c r="E131" s="87"/>
      <c r="F131" s="87"/>
      <c r="G131" s="87"/>
      <c r="H131" s="87"/>
      <c r="I131" s="87"/>
    </row>
    <row r="132" spans="1:9" ht="12.75" customHeight="1">
      <c r="A132" s="87"/>
      <c r="B132" s="87"/>
      <c r="C132" s="87"/>
      <c r="D132" s="87"/>
      <c r="E132" s="87"/>
      <c r="F132" s="87"/>
      <c r="G132" s="87"/>
      <c r="H132" s="87"/>
      <c r="I132" s="87"/>
    </row>
    <row r="133" spans="1:9" ht="12.75" customHeight="1">
      <c r="A133" s="87"/>
      <c r="B133" s="87"/>
      <c r="C133" s="87"/>
      <c r="D133" s="87"/>
      <c r="E133" s="87"/>
      <c r="F133" s="87"/>
      <c r="G133" s="87"/>
      <c r="H133" s="87"/>
      <c r="I133" s="87"/>
    </row>
    <row r="134" spans="1:9" ht="12.75" customHeight="1">
      <c r="A134" s="87"/>
      <c r="B134" s="87"/>
      <c r="C134" s="87"/>
      <c r="D134" s="87"/>
      <c r="E134" s="87"/>
      <c r="F134" s="87"/>
      <c r="G134" s="87"/>
      <c r="H134" s="87"/>
      <c r="I134" s="87"/>
    </row>
    <row r="135" spans="1:9" ht="12.75" customHeight="1">
      <c r="A135" s="87"/>
      <c r="B135" s="87"/>
      <c r="C135" s="87"/>
      <c r="D135" s="87"/>
      <c r="E135" s="87"/>
      <c r="F135" s="87"/>
      <c r="G135" s="87"/>
      <c r="H135" s="87"/>
      <c r="I135" s="87"/>
    </row>
    <row r="136" spans="1:9" ht="12.75" customHeight="1">
      <c r="A136" s="87"/>
      <c r="B136" s="87"/>
      <c r="C136" s="87"/>
      <c r="D136" s="87"/>
      <c r="E136" s="87"/>
      <c r="F136" s="87"/>
      <c r="G136" s="87"/>
      <c r="H136" s="87"/>
      <c r="I136" s="87"/>
    </row>
    <row r="137" spans="1:9" ht="12.75" customHeight="1">
      <c r="A137" s="87"/>
      <c r="B137" s="87"/>
      <c r="C137" s="87"/>
      <c r="D137" s="87"/>
      <c r="E137" s="87"/>
      <c r="F137" s="87"/>
      <c r="G137" s="87"/>
      <c r="H137" s="87"/>
      <c r="I137" s="87"/>
    </row>
    <row r="138" spans="1:9" ht="12.75" customHeight="1">
      <c r="A138" s="87"/>
      <c r="B138" s="87"/>
      <c r="C138" s="87"/>
      <c r="D138" s="87"/>
      <c r="E138" s="87"/>
      <c r="F138" s="87"/>
      <c r="G138" s="87"/>
      <c r="H138" s="87"/>
      <c r="I138" s="87"/>
    </row>
    <row r="139" spans="1:9" ht="12.75" customHeight="1">
      <c r="A139" s="87"/>
      <c r="B139" s="87"/>
      <c r="C139" s="87"/>
      <c r="D139" s="87"/>
      <c r="E139" s="311" t="s">
        <v>131</v>
      </c>
      <c r="F139" s="87"/>
      <c r="G139" s="87"/>
      <c r="H139" s="87"/>
      <c r="I139" s="87"/>
    </row>
    <row r="140" spans="1:9" ht="12.75" customHeight="1">
      <c r="A140" s="87"/>
      <c r="B140" s="87"/>
      <c r="C140" s="87"/>
      <c r="D140" s="87"/>
      <c r="E140" s="87"/>
      <c r="F140" s="87"/>
      <c r="G140" s="87"/>
      <c r="H140" s="87"/>
      <c r="I140" s="87"/>
    </row>
    <row r="141" spans="1:9" ht="12.75" customHeight="1">
      <c r="A141" s="87"/>
      <c r="B141" s="87"/>
      <c r="C141" s="87"/>
      <c r="D141" s="87"/>
      <c r="E141" s="87"/>
      <c r="F141" s="87"/>
      <c r="G141" s="87"/>
      <c r="H141" s="87"/>
      <c r="I141" s="87"/>
    </row>
    <row r="142" spans="1:9" ht="12.75" customHeight="1">
      <c r="A142" s="87"/>
      <c r="B142" s="87"/>
      <c r="C142" s="87"/>
      <c r="D142" s="87"/>
      <c r="E142" s="87"/>
      <c r="F142" s="87"/>
      <c r="G142" s="87"/>
      <c r="H142" s="87"/>
      <c r="I142" s="87"/>
    </row>
    <row r="143" spans="1:9" ht="12.75" customHeight="1">
      <c r="A143" s="87"/>
      <c r="B143" s="87"/>
      <c r="C143" s="87"/>
      <c r="D143" s="87"/>
      <c r="E143" s="87"/>
      <c r="F143" s="87"/>
      <c r="G143" s="87"/>
      <c r="H143" s="87"/>
      <c r="I143" s="87"/>
    </row>
    <row r="144" spans="1:9" ht="12.75" customHeight="1">
      <c r="A144" s="87"/>
      <c r="B144" s="87"/>
      <c r="C144" s="87"/>
      <c r="D144" s="87"/>
      <c r="E144" s="87"/>
      <c r="F144" s="87"/>
      <c r="G144" s="87"/>
      <c r="H144" s="87"/>
      <c r="I144" s="87"/>
    </row>
    <row r="145" spans="1:9" ht="12.75" customHeight="1">
      <c r="A145" s="87"/>
      <c r="B145" s="87"/>
      <c r="C145" s="87"/>
      <c r="D145" s="87"/>
      <c r="E145" s="87"/>
      <c r="F145" s="87"/>
      <c r="G145" s="87"/>
      <c r="H145" s="87"/>
      <c r="I145" s="87"/>
    </row>
    <row r="146" spans="1:9" ht="12.75" customHeight="1">
      <c r="A146" s="87"/>
      <c r="B146" s="87"/>
      <c r="C146" s="87"/>
      <c r="D146" s="87"/>
      <c r="E146" s="87"/>
      <c r="F146" s="87"/>
      <c r="G146" s="87"/>
      <c r="H146" s="87"/>
      <c r="I146" s="87"/>
    </row>
    <row r="147" spans="1:9" ht="13.5" customHeight="1">
      <c r="A147" s="87"/>
      <c r="B147" s="87"/>
      <c r="C147" s="87"/>
      <c r="D147" s="87"/>
      <c r="E147" s="87"/>
      <c r="F147" s="87"/>
      <c r="G147" s="87"/>
      <c r="H147" s="87"/>
      <c r="I147" s="87"/>
    </row>
    <row r="148" spans="1:9" ht="13.5" customHeight="1">
      <c r="A148" s="87"/>
      <c r="B148" s="87"/>
      <c r="C148" s="87"/>
      <c r="D148" s="87"/>
      <c r="E148" s="87"/>
      <c r="F148" s="87"/>
      <c r="G148" s="87"/>
      <c r="H148" s="87"/>
      <c r="I148" s="87"/>
    </row>
    <row r="149" spans="1:9" ht="13.5" customHeight="1">
      <c r="A149" s="87"/>
      <c r="B149" s="87"/>
      <c r="C149" s="87"/>
      <c r="D149" s="87"/>
      <c r="E149" s="87"/>
      <c r="F149" s="87"/>
      <c r="G149" s="87"/>
      <c r="H149" s="87"/>
      <c r="I149" s="87"/>
    </row>
    <row r="150" spans="1:9" ht="13.5" customHeight="1">
      <c r="A150" s="87"/>
      <c r="B150" s="87"/>
      <c r="C150" s="87"/>
      <c r="D150" s="87"/>
      <c r="E150" s="87"/>
      <c r="F150" s="87"/>
      <c r="G150" s="87"/>
      <c r="H150" s="87"/>
      <c r="I150" s="87"/>
    </row>
    <row r="151" spans="1:9" ht="13.5" customHeight="1">
      <c r="A151" s="87"/>
      <c r="B151" s="87"/>
      <c r="C151" s="87"/>
      <c r="D151" s="87"/>
      <c r="E151" s="87"/>
      <c r="F151" s="87"/>
      <c r="G151" s="87"/>
      <c r="H151" s="87"/>
      <c r="I151" s="87"/>
    </row>
    <row r="152" spans="1:9" ht="13.5" customHeight="1">
      <c r="A152" s="87"/>
      <c r="B152" s="87"/>
      <c r="C152" s="87"/>
      <c r="D152" s="87"/>
      <c r="E152" s="87"/>
      <c r="F152" s="87"/>
      <c r="G152" s="87"/>
      <c r="H152" s="87"/>
      <c r="I152" s="87"/>
    </row>
    <row r="153" spans="1:9" ht="13.5" customHeight="1">
      <c r="A153" s="87"/>
      <c r="B153" s="87"/>
      <c r="C153" s="87"/>
      <c r="D153" s="87"/>
      <c r="E153" s="87"/>
      <c r="F153" s="87"/>
      <c r="G153" s="87"/>
      <c r="H153" s="87"/>
      <c r="I153" s="87"/>
    </row>
    <row r="154" spans="1:9" ht="13.5" customHeight="1">
      <c r="A154" s="87"/>
      <c r="B154" s="87"/>
      <c r="C154" s="87"/>
      <c r="D154" s="87"/>
      <c r="E154" s="87"/>
      <c r="F154" s="87"/>
      <c r="G154" s="87"/>
      <c r="H154" s="87"/>
      <c r="I154" s="87"/>
    </row>
    <row r="155" spans="1:9" ht="13.5" customHeight="1">
      <c r="A155" s="87"/>
      <c r="B155" s="87"/>
      <c r="C155" s="87"/>
      <c r="D155" s="87"/>
      <c r="E155" s="87"/>
      <c r="F155" s="87"/>
      <c r="G155" s="87"/>
      <c r="H155" s="87"/>
      <c r="I155" s="87"/>
    </row>
    <row r="156" spans="1:9" ht="12.75">
      <c r="A156" s="87"/>
      <c r="B156" s="87"/>
      <c r="C156" s="87"/>
      <c r="D156" s="87"/>
      <c r="E156" s="87"/>
      <c r="F156" s="87"/>
      <c r="G156" s="87"/>
      <c r="H156" s="87"/>
      <c r="I156" s="87"/>
    </row>
    <row r="157" spans="1:9" ht="12.75">
      <c r="A157" s="87"/>
      <c r="B157" s="87"/>
      <c r="C157" s="87"/>
      <c r="D157" s="87"/>
      <c r="E157" s="87"/>
      <c r="F157" s="87"/>
      <c r="G157" s="87"/>
      <c r="H157" s="87"/>
      <c r="I157" s="87"/>
    </row>
    <row r="158" spans="1:9" ht="12.75">
      <c r="A158" s="87"/>
      <c r="B158" s="87"/>
      <c r="C158" s="87"/>
      <c r="D158" s="87"/>
      <c r="E158" s="87"/>
      <c r="F158" s="87"/>
      <c r="G158" s="87"/>
      <c r="H158" s="87"/>
      <c r="I158" s="87"/>
    </row>
    <row r="159" spans="1:9" ht="12.75">
      <c r="A159" s="87"/>
      <c r="B159" s="87"/>
      <c r="C159" s="87"/>
      <c r="D159" s="87"/>
      <c r="E159" s="87"/>
      <c r="F159" s="87"/>
      <c r="G159" s="87"/>
      <c r="H159" s="87"/>
      <c r="I159" s="87"/>
    </row>
    <row r="160" spans="1:9" ht="12.75">
      <c r="A160" s="87"/>
      <c r="B160" s="87"/>
      <c r="C160" s="87"/>
      <c r="D160" s="87"/>
      <c r="E160" s="87"/>
      <c r="F160" s="87"/>
      <c r="G160" s="87"/>
      <c r="H160" s="87"/>
      <c r="I160" s="87"/>
    </row>
    <row r="161" spans="1:9" ht="12.75">
      <c r="A161" s="87"/>
      <c r="B161" s="87"/>
      <c r="C161" s="87"/>
      <c r="D161" s="87"/>
      <c r="E161" s="87"/>
      <c r="F161" s="87"/>
      <c r="G161" s="87"/>
      <c r="H161" s="87"/>
      <c r="I161" s="87"/>
    </row>
    <row r="162" spans="1:9" ht="12.75">
      <c r="A162" s="87"/>
      <c r="B162" s="87"/>
      <c r="C162" s="87"/>
      <c r="D162" s="87"/>
      <c r="E162" s="87"/>
      <c r="F162" s="87"/>
      <c r="G162" s="87"/>
      <c r="H162" s="87"/>
      <c r="I162" s="87"/>
    </row>
    <row r="163" spans="1:9" ht="12.75">
      <c r="A163" s="87"/>
      <c r="B163" s="87"/>
      <c r="C163" s="87"/>
      <c r="D163" s="87"/>
      <c r="E163" s="87"/>
      <c r="F163" s="87"/>
      <c r="G163" s="87"/>
      <c r="H163" s="87"/>
      <c r="I163" s="87"/>
    </row>
    <row r="164" spans="1:9" ht="12.75">
      <c r="A164" s="87"/>
      <c r="B164" s="87"/>
      <c r="C164" s="87"/>
      <c r="D164" s="87"/>
      <c r="E164" s="87"/>
      <c r="F164" s="87"/>
      <c r="G164" s="87"/>
      <c r="H164" s="87"/>
      <c r="I164" s="87"/>
    </row>
    <row r="165" spans="1:9" ht="12.75">
      <c r="A165" s="87"/>
      <c r="B165" s="87"/>
      <c r="C165" s="87"/>
      <c r="D165" s="87"/>
      <c r="E165" s="87"/>
      <c r="F165" s="87"/>
      <c r="G165" s="87"/>
      <c r="H165" s="87"/>
      <c r="I165" s="87"/>
    </row>
    <row r="166" spans="1:9" ht="12.75">
      <c r="A166" s="87"/>
      <c r="B166" s="87"/>
      <c r="C166" s="87"/>
      <c r="D166" s="87"/>
      <c r="E166" s="87"/>
      <c r="F166" s="87"/>
      <c r="G166" s="87"/>
      <c r="H166" s="87"/>
      <c r="I166" s="87"/>
    </row>
    <row r="167" spans="1:9" ht="12.75">
      <c r="A167" s="87"/>
      <c r="B167" s="87"/>
      <c r="C167" s="87"/>
      <c r="D167" s="87"/>
      <c r="E167" s="87"/>
      <c r="F167" s="87"/>
      <c r="G167" s="87"/>
      <c r="H167" s="87"/>
      <c r="I167" s="87"/>
    </row>
    <row r="168" spans="1:9" ht="12.75">
      <c r="A168" s="87"/>
      <c r="B168" s="87"/>
      <c r="C168" s="87"/>
      <c r="D168" s="87"/>
      <c r="E168" s="87"/>
      <c r="F168" s="87"/>
      <c r="G168" s="87"/>
      <c r="H168" s="87"/>
      <c r="I168" s="87"/>
    </row>
    <row r="169" spans="1:9" ht="12.75">
      <c r="A169" s="87"/>
      <c r="B169" s="87"/>
      <c r="C169" s="87"/>
      <c r="D169" s="87"/>
      <c r="E169" s="87"/>
      <c r="F169" s="87"/>
      <c r="G169" s="87"/>
      <c r="H169" s="87"/>
      <c r="I169" s="87"/>
    </row>
    <row r="170" spans="1:9" ht="12.75">
      <c r="A170" s="87"/>
      <c r="B170" s="87"/>
      <c r="C170" s="87"/>
      <c r="D170" s="87"/>
      <c r="E170" s="87"/>
      <c r="F170" s="87"/>
      <c r="G170" s="87"/>
      <c r="H170" s="87"/>
      <c r="I170" s="87"/>
    </row>
    <row r="171" spans="1:9" ht="12.75">
      <c r="A171" s="87"/>
      <c r="B171" s="87"/>
      <c r="C171" s="87"/>
      <c r="D171" s="87"/>
      <c r="E171" s="87"/>
      <c r="F171" s="87"/>
      <c r="G171" s="87"/>
      <c r="H171" s="87"/>
      <c r="I171" s="87"/>
    </row>
    <row r="172" spans="1:9" ht="12.75">
      <c r="A172" s="87"/>
      <c r="B172" s="87"/>
      <c r="C172" s="87"/>
      <c r="D172" s="87"/>
      <c r="E172" s="87"/>
      <c r="F172" s="87"/>
      <c r="G172" s="87"/>
      <c r="H172" s="87"/>
      <c r="I172" s="87"/>
    </row>
    <row r="173" spans="1:9" ht="12.75">
      <c r="A173" s="87"/>
      <c r="B173" s="87"/>
      <c r="C173" s="87"/>
      <c r="D173" s="87"/>
      <c r="E173" s="87"/>
      <c r="F173" s="87"/>
      <c r="G173" s="87"/>
      <c r="H173" s="87"/>
      <c r="I173" s="87"/>
    </row>
    <row r="174" spans="1:9" ht="12.75">
      <c r="A174" s="87"/>
      <c r="B174" s="87"/>
      <c r="C174" s="87"/>
      <c r="D174" s="87"/>
      <c r="E174" s="87"/>
      <c r="F174" s="87"/>
      <c r="G174" s="87"/>
      <c r="H174" s="87"/>
      <c r="I174" s="87"/>
    </row>
    <row r="175" spans="1:9" ht="12.75">
      <c r="A175" s="87"/>
      <c r="B175" s="87"/>
      <c r="C175" s="87"/>
      <c r="D175" s="87"/>
      <c r="E175" s="87"/>
      <c r="F175" s="87"/>
      <c r="G175" s="87"/>
      <c r="H175" s="87"/>
      <c r="I175" s="87"/>
    </row>
    <row r="176" spans="1:9" ht="12.75">
      <c r="A176" s="87"/>
      <c r="B176" s="87"/>
      <c r="C176" s="87"/>
      <c r="D176" s="87"/>
      <c r="E176" s="87"/>
      <c r="F176" s="87"/>
      <c r="G176" s="87"/>
      <c r="H176" s="87"/>
      <c r="I176" s="87"/>
    </row>
    <row r="177" spans="1:9" ht="12.75">
      <c r="A177" s="87"/>
      <c r="B177" s="87"/>
      <c r="C177" s="87"/>
      <c r="D177" s="87"/>
      <c r="E177" s="87"/>
      <c r="F177" s="87"/>
      <c r="G177" s="87"/>
      <c r="H177" s="87"/>
      <c r="I177" s="87"/>
    </row>
    <row r="178" spans="1:9" ht="12.75">
      <c r="A178" s="87"/>
      <c r="B178" s="87"/>
      <c r="C178" s="87"/>
      <c r="D178" s="87"/>
      <c r="E178" s="87"/>
      <c r="F178" s="87"/>
      <c r="G178" s="87"/>
      <c r="H178" s="87"/>
      <c r="I178" s="87"/>
    </row>
    <row r="179" spans="1:9" ht="12.75">
      <c r="A179" s="87"/>
      <c r="B179" s="87"/>
      <c r="C179" s="87"/>
      <c r="D179" s="87"/>
      <c r="E179" s="87"/>
      <c r="F179" s="87"/>
      <c r="G179" s="87"/>
      <c r="H179" s="87"/>
      <c r="I179" s="87"/>
    </row>
    <row r="180" spans="1:9" ht="12.75">
      <c r="A180" s="87"/>
      <c r="B180" s="87"/>
      <c r="C180" s="87"/>
      <c r="D180" s="87"/>
      <c r="E180" s="87"/>
      <c r="F180" s="87"/>
      <c r="G180" s="87"/>
      <c r="H180" s="87"/>
      <c r="I180" s="87"/>
    </row>
    <row r="181" spans="1:9" ht="12.75">
      <c r="A181" s="87"/>
      <c r="B181" s="87"/>
      <c r="C181" s="87"/>
      <c r="D181" s="87"/>
      <c r="E181" s="87"/>
      <c r="F181" s="87"/>
      <c r="G181" s="87"/>
      <c r="H181" s="87"/>
      <c r="I181" s="87"/>
    </row>
    <row r="182" spans="1:9" ht="12.75">
      <c r="A182" s="87"/>
      <c r="B182" s="87"/>
      <c r="C182" s="87"/>
      <c r="D182" s="87"/>
      <c r="E182" s="87"/>
      <c r="F182" s="87"/>
      <c r="G182" s="87"/>
      <c r="H182" s="87"/>
      <c r="I182" s="87"/>
    </row>
    <row r="183" spans="1:9" ht="12.75">
      <c r="A183" s="87"/>
      <c r="B183" s="87"/>
      <c r="C183" s="87"/>
      <c r="D183" s="87"/>
      <c r="E183" s="87"/>
      <c r="F183" s="87"/>
      <c r="G183" s="87"/>
      <c r="H183" s="87"/>
      <c r="I183" s="87"/>
    </row>
    <row r="184" spans="1:9" ht="12.75">
      <c r="A184" s="87"/>
      <c r="B184" s="87"/>
      <c r="C184" s="87"/>
      <c r="D184" s="87"/>
      <c r="E184" s="87"/>
      <c r="F184" s="87"/>
      <c r="G184" s="87"/>
      <c r="H184" s="87"/>
      <c r="I184" s="87"/>
    </row>
    <row r="185" spans="1:9" ht="12.75">
      <c r="A185" s="87"/>
      <c r="B185" s="87"/>
      <c r="C185" s="87"/>
      <c r="D185" s="87"/>
      <c r="E185" s="87"/>
      <c r="F185" s="87"/>
      <c r="G185" s="87"/>
      <c r="H185" s="87"/>
      <c r="I185" s="87"/>
    </row>
    <row r="186" spans="1:9" ht="12.75">
      <c r="A186" s="87"/>
      <c r="B186" s="87"/>
      <c r="C186" s="87"/>
      <c r="D186" s="87"/>
      <c r="E186" s="87"/>
      <c r="F186" s="87"/>
      <c r="G186" s="87"/>
      <c r="H186" s="87"/>
      <c r="I186" s="87"/>
    </row>
    <row r="187" spans="1:9" ht="12.75">
      <c r="A187" s="87"/>
      <c r="B187" s="87"/>
      <c r="C187" s="87"/>
      <c r="D187" s="87"/>
      <c r="E187" s="87"/>
      <c r="F187" s="87"/>
      <c r="G187" s="87"/>
      <c r="H187" s="87"/>
      <c r="I187" s="87"/>
    </row>
    <row r="188" spans="1:9" ht="12.75">
      <c r="A188" s="87"/>
      <c r="B188" s="87"/>
      <c r="C188" s="87"/>
      <c r="D188" s="87"/>
      <c r="E188" s="87"/>
      <c r="F188" s="87"/>
      <c r="G188" s="87"/>
      <c r="H188" s="87"/>
      <c r="I188" s="87"/>
    </row>
    <row r="189" spans="1:9" ht="12.75">
      <c r="A189" s="87"/>
      <c r="B189" s="87"/>
      <c r="C189" s="87"/>
      <c r="D189" s="87"/>
      <c r="E189" s="87"/>
      <c r="F189" s="87"/>
      <c r="G189" s="87"/>
      <c r="H189" s="87"/>
      <c r="I189" s="87"/>
    </row>
    <row r="190" spans="1:9" ht="12.75">
      <c r="A190" s="87"/>
      <c r="B190" s="87"/>
      <c r="C190" s="87"/>
      <c r="D190" s="87"/>
      <c r="E190" s="87"/>
      <c r="F190" s="87"/>
      <c r="G190" s="87"/>
      <c r="H190" s="87"/>
      <c r="I190" s="87"/>
    </row>
    <row r="191" spans="1:9" ht="12.75">
      <c r="A191" s="87"/>
      <c r="B191" s="87"/>
      <c r="C191" s="87"/>
      <c r="D191" s="87"/>
      <c r="E191" s="87"/>
      <c r="F191" s="87"/>
      <c r="G191" s="87"/>
      <c r="H191" s="87"/>
      <c r="I191" s="87"/>
    </row>
    <row r="192" spans="1:9" ht="12.75">
      <c r="A192" s="87"/>
      <c r="B192" s="87"/>
      <c r="C192" s="87"/>
      <c r="D192" s="87"/>
      <c r="E192" s="87"/>
      <c r="F192" s="87"/>
      <c r="G192" s="87"/>
      <c r="H192" s="87"/>
      <c r="I192" s="87"/>
    </row>
    <row r="193" spans="1:9" ht="12.75">
      <c r="A193" s="87"/>
      <c r="B193" s="87"/>
      <c r="C193" s="87"/>
      <c r="D193" s="87"/>
      <c r="E193" s="87"/>
      <c r="F193" s="87"/>
      <c r="G193" s="87"/>
      <c r="H193" s="87"/>
      <c r="I193" s="87"/>
    </row>
    <row r="194" spans="1:9" ht="12.75">
      <c r="A194" s="87"/>
      <c r="B194" s="87"/>
      <c r="C194" s="87"/>
      <c r="D194" s="87"/>
      <c r="E194" s="87"/>
      <c r="F194" s="87"/>
      <c r="G194" s="87"/>
      <c r="H194" s="87"/>
      <c r="I194" s="87"/>
    </row>
    <row r="195" spans="1:9" ht="12.75">
      <c r="A195" s="87"/>
      <c r="B195" s="87"/>
      <c r="C195" s="87"/>
      <c r="D195" s="87"/>
      <c r="E195" s="87"/>
      <c r="F195" s="87"/>
      <c r="G195" s="87"/>
      <c r="H195" s="87"/>
      <c r="I195" s="87"/>
    </row>
    <row r="196" spans="1:9" ht="12.75">
      <c r="A196" s="87"/>
      <c r="B196" s="87"/>
      <c r="C196" s="87"/>
      <c r="D196" s="87"/>
      <c r="E196" s="87"/>
      <c r="F196" s="87"/>
      <c r="G196" s="87"/>
      <c r="H196" s="87"/>
      <c r="I196" s="87"/>
    </row>
    <row r="197" spans="1:9" ht="12.75">
      <c r="A197" s="87"/>
      <c r="B197" s="87"/>
      <c r="C197" s="87"/>
      <c r="D197" s="87"/>
      <c r="E197" s="87"/>
      <c r="F197" s="87"/>
      <c r="G197" s="87"/>
      <c r="H197" s="87"/>
      <c r="I197" s="87"/>
    </row>
    <row r="198" spans="1:9" ht="12.75">
      <c r="A198" s="87"/>
      <c r="B198" s="87"/>
      <c r="C198" s="87"/>
      <c r="D198" s="87"/>
      <c r="E198" s="87"/>
      <c r="F198" s="87"/>
      <c r="G198" s="87"/>
      <c r="H198" s="87"/>
      <c r="I198" s="87"/>
    </row>
    <row r="199" spans="1:9" ht="12.75">
      <c r="A199" s="87"/>
      <c r="B199" s="87"/>
      <c r="C199" s="87"/>
      <c r="D199" s="87"/>
      <c r="E199" s="87"/>
      <c r="F199" s="87"/>
      <c r="G199" s="87"/>
      <c r="H199" s="87"/>
      <c r="I199" s="87"/>
    </row>
    <row r="200" spans="1:9" ht="12.75">
      <c r="A200" s="87"/>
      <c r="B200" s="87"/>
      <c r="C200" s="87"/>
      <c r="D200" s="87"/>
      <c r="E200" s="87"/>
      <c r="F200" s="87"/>
      <c r="G200" s="87"/>
      <c r="H200" s="87"/>
      <c r="I200" s="87"/>
    </row>
    <row r="201" spans="1:9" ht="12.75">
      <c r="A201" s="87"/>
      <c r="B201" s="87"/>
      <c r="C201" s="87"/>
      <c r="D201" s="87"/>
      <c r="E201" s="87"/>
      <c r="F201" s="87"/>
      <c r="G201" s="87"/>
      <c r="H201" s="87"/>
      <c r="I201" s="87"/>
    </row>
    <row r="202" spans="1:9" ht="12.75">
      <c r="A202" s="87"/>
      <c r="B202" s="87"/>
      <c r="C202" s="87"/>
      <c r="D202" s="87"/>
      <c r="E202" s="87"/>
      <c r="F202" s="87"/>
      <c r="G202" s="87"/>
      <c r="H202" s="87"/>
      <c r="I202" s="87"/>
    </row>
    <row r="203" spans="1:9" ht="12.75">
      <c r="A203" s="87"/>
      <c r="B203" s="87"/>
      <c r="C203" s="87"/>
      <c r="D203" s="87"/>
      <c r="E203" s="87"/>
      <c r="F203" s="87"/>
      <c r="G203" s="87"/>
      <c r="H203" s="87"/>
      <c r="I203" s="87"/>
    </row>
    <row r="204" spans="1:9" ht="12.75">
      <c r="A204" s="87"/>
      <c r="B204" s="87"/>
      <c r="C204" s="87"/>
      <c r="D204" s="87"/>
      <c r="E204" s="87"/>
      <c r="F204" s="87"/>
      <c r="G204" s="87"/>
      <c r="H204" s="87"/>
      <c r="I204" s="87"/>
    </row>
    <row r="205" ht="12.75">
      <c r="A205" s="87"/>
    </row>
    <row r="206" ht="12.75">
      <c r="A206" s="87"/>
    </row>
    <row r="207" ht="12.75">
      <c r="A207" s="87"/>
    </row>
    <row r="208" ht="12.75">
      <c r="A208" s="87"/>
    </row>
    <row r="209" ht="12.75">
      <c r="A209" s="87"/>
    </row>
    <row r="210" ht="12.75">
      <c r="A210" s="87"/>
    </row>
    <row r="211" ht="12.75">
      <c r="A211" s="87"/>
    </row>
    <row r="212" ht="12.75">
      <c r="A212" s="87"/>
    </row>
    <row r="213" ht="12.75">
      <c r="A213" s="87"/>
    </row>
    <row r="214" ht="12.75">
      <c r="A214" s="87"/>
    </row>
    <row r="215" ht="12.75">
      <c r="A215" s="87"/>
    </row>
    <row r="216" ht="12.75">
      <c r="A216" s="87"/>
    </row>
    <row r="217" ht="12.75">
      <c r="A217" s="87"/>
    </row>
    <row r="218" ht="12.75">
      <c r="A218" s="87"/>
    </row>
    <row r="219" ht="12.75">
      <c r="A219" s="87"/>
    </row>
    <row r="220" ht="12.75">
      <c r="A220" s="87"/>
    </row>
    <row r="221" ht="12.75">
      <c r="A221" s="87"/>
    </row>
    <row r="222" ht="12.75">
      <c r="A222" s="87"/>
    </row>
    <row r="223" ht="12.75">
      <c r="A223" s="87"/>
    </row>
    <row r="224" ht="12.75">
      <c r="A224" s="87"/>
    </row>
    <row r="225" ht="12.75">
      <c r="A225" s="87"/>
    </row>
    <row r="226" ht="12.75">
      <c r="A226" s="87"/>
    </row>
    <row r="227" ht="12.75">
      <c r="A227" s="87"/>
    </row>
    <row r="228" ht="12.75">
      <c r="A228" s="87"/>
    </row>
    <row r="229" ht="12.75">
      <c r="A229" s="87"/>
    </row>
    <row r="230" ht="12.75">
      <c r="A230" s="87"/>
    </row>
    <row r="231" ht="12.75">
      <c r="A231" s="87"/>
    </row>
    <row r="232" ht="12.75">
      <c r="A232" s="87"/>
    </row>
  </sheetData>
  <mergeCells count="28">
    <mergeCell ref="D36:E36"/>
    <mergeCell ref="H36:I36"/>
    <mergeCell ref="H14:I14"/>
    <mergeCell ref="D7:E7"/>
    <mergeCell ref="G7:I7"/>
    <mergeCell ref="H13:I13"/>
    <mergeCell ref="H10:I12"/>
    <mergeCell ref="F35:G35"/>
    <mergeCell ref="D3:I3"/>
    <mergeCell ref="D6:I6"/>
    <mergeCell ref="D4:I4"/>
    <mergeCell ref="D5:I5"/>
    <mergeCell ref="F42:G42"/>
    <mergeCell ref="F33:G33"/>
    <mergeCell ref="F43:G43"/>
    <mergeCell ref="F40:G40"/>
    <mergeCell ref="F44:G44"/>
    <mergeCell ref="F45:G45"/>
    <mergeCell ref="F46:G46"/>
    <mergeCell ref="F47:G47"/>
    <mergeCell ref="F48:G48"/>
    <mergeCell ref="F49:G49"/>
    <mergeCell ref="F50:G50"/>
    <mergeCell ref="F51:G51"/>
    <mergeCell ref="D56:E56"/>
    <mergeCell ref="H56:I56"/>
    <mergeCell ref="D53:E53"/>
    <mergeCell ref="H53:I53"/>
  </mergeCells>
  <printOptions/>
  <pageMargins left="0.1968503937007874" right="0" top="0.9055118110236221" bottom="0" header="0.2755905511811024" footer="0"/>
  <pageSetup horizontalDpi="300" verticalDpi="300" orientation="portrait" paperSize="9" scale="85" r:id="rId1"/>
  <headerFooter alignWithMargins="0">
    <oddHeader>&amp;C&amp;"Arial Narrow,Tučné"&amp;14Rozbor hospodaření za rok 2012
K a p i t á l o v é   v ý d a j e&amp;18
&amp;"Arial Narrow,Obyčejné"&amp;12včetně vl.zdrojů z INV.fondu a NEINV.prostředků souvisejících s INV.akcí &amp;R&amp;"Arial Narrow,Kurzíva"&amp;12Tabulka č. 3 b</oddHeader>
    <oddFooter>&amp;C&amp;"Arial Narrow,Obyčejné"&amp;8Stránka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J45" sqref="J45"/>
    </sheetView>
  </sheetViews>
  <sheetFormatPr defaultColWidth="9.00390625" defaultRowHeight="12.75"/>
  <cols>
    <col min="1" max="1" width="33.875" style="577" customWidth="1"/>
    <col min="2" max="2" width="5.75390625" style="577" customWidth="1"/>
    <col min="3" max="3" width="7.875" style="577" customWidth="1"/>
    <col min="4" max="4" width="8.875" style="577" customWidth="1"/>
    <col min="5" max="5" width="7.25390625" style="577" customWidth="1"/>
    <col min="6" max="7" width="8.375" style="577" customWidth="1"/>
    <col min="8" max="8" width="9.625" style="577" customWidth="1"/>
    <col min="9" max="9" width="8.625" style="482" customWidth="1"/>
    <col min="10" max="10" width="10.125" style="482" customWidth="1"/>
    <col min="11" max="11" width="10.25390625" style="482" customWidth="1"/>
    <col min="12" max="16384" width="9.125" style="482" customWidth="1"/>
  </cols>
  <sheetData>
    <row r="1" spans="1:12" ht="12.75">
      <c r="A1" s="480" t="s">
        <v>220</v>
      </c>
      <c r="B1" s="480"/>
      <c r="C1" s="480"/>
      <c r="D1" s="480"/>
      <c r="E1" s="480"/>
      <c r="F1" s="480"/>
      <c r="G1" s="480"/>
      <c r="H1" s="480"/>
      <c r="I1" s="481"/>
      <c r="J1" s="481"/>
      <c r="K1" s="481"/>
      <c r="L1" s="481"/>
    </row>
    <row r="2" spans="1:12" ht="15.75" thickBot="1">
      <c r="A2" s="480"/>
      <c r="B2" s="483" t="s">
        <v>281</v>
      </c>
      <c r="C2" s="483"/>
      <c r="D2" s="483"/>
      <c r="E2" s="483"/>
      <c r="F2" s="483"/>
      <c r="G2" s="483"/>
      <c r="H2" s="483"/>
      <c r="I2" s="481"/>
      <c r="J2" s="480" t="s">
        <v>186</v>
      </c>
      <c r="K2" s="481"/>
      <c r="L2" s="481"/>
    </row>
    <row r="3" spans="1:17" ht="14.25" thickBot="1" thickTop="1">
      <c r="A3" s="484" t="s">
        <v>187</v>
      </c>
      <c r="B3" s="485" t="s">
        <v>188</v>
      </c>
      <c r="C3" s="816" t="s">
        <v>282</v>
      </c>
      <c r="D3" s="817"/>
      <c r="E3" s="818"/>
      <c r="F3" s="697"/>
      <c r="G3" s="698" t="s">
        <v>283</v>
      </c>
      <c r="H3" s="699"/>
      <c r="I3" s="813" t="s">
        <v>279</v>
      </c>
      <c r="J3" s="814"/>
      <c r="K3" s="815"/>
      <c r="L3" s="700"/>
      <c r="M3" s="701" t="s">
        <v>280</v>
      </c>
      <c r="N3" s="702"/>
      <c r="O3" s="487"/>
      <c r="P3" s="486"/>
      <c r="Q3" s="486"/>
    </row>
    <row r="4" spans="1:17" ht="12" customHeight="1" thickBot="1">
      <c r="A4" s="488"/>
      <c r="B4" s="489"/>
      <c r="C4" s="691" t="s">
        <v>189</v>
      </c>
      <c r="D4" s="692" t="s">
        <v>190</v>
      </c>
      <c r="E4" s="693" t="s">
        <v>191</v>
      </c>
      <c r="F4" s="694" t="s">
        <v>189</v>
      </c>
      <c r="G4" s="695" t="s">
        <v>190</v>
      </c>
      <c r="H4" s="696" t="s">
        <v>191</v>
      </c>
      <c r="I4" s="654" t="s">
        <v>189</v>
      </c>
      <c r="J4" s="655" t="s">
        <v>190</v>
      </c>
      <c r="K4" s="656" t="s">
        <v>191</v>
      </c>
      <c r="L4" s="694" t="s">
        <v>189</v>
      </c>
      <c r="M4" s="692" t="s">
        <v>190</v>
      </c>
      <c r="N4" s="696" t="s">
        <v>191</v>
      </c>
      <c r="O4" s="486"/>
      <c r="P4" s="486"/>
      <c r="Q4" s="487"/>
    </row>
    <row r="5" spans="1:17" ht="14.25" customHeight="1">
      <c r="A5" s="490" t="s">
        <v>192</v>
      </c>
      <c r="B5" s="491" t="s">
        <v>193</v>
      </c>
      <c r="C5" s="492">
        <f>C6+C7</f>
        <v>235</v>
      </c>
      <c r="D5" s="492">
        <f>D6+D7</f>
        <v>43</v>
      </c>
      <c r="E5" s="493">
        <f>SUM(E6:E7)</f>
        <v>278</v>
      </c>
      <c r="F5" s="494">
        <f>F6+F7</f>
        <v>225</v>
      </c>
      <c r="G5" s="495">
        <f>G6+G7</f>
        <v>39</v>
      </c>
      <c r="H5" s="496">
        <f>H6+H7</f>
        <v>264</v>
      </c>
      <c r="I5" s="657">
        <f>I6+I7</f>
        <v>228</v>
      </c>
      <c r="J5" s="664">
        <f>J6+J7</f>
        <v>42</v>
      </c>
      <c r="K5" s="663">
        <f>I5+J5</f>
        <v>270</v>
      </c>
      <c r="L5" s="497">
        <f aca="true" t="shared" si="0" ref="L5:N6">F5/I5</f>
        <v>0.9868421052631579</v>
      </c>
      <c r="M5" s="498">
        <f t="shared" si="0"/>
        <v>0.9285714285714286</v>
      </c>
      <c r="N5" s="553">
        <f t="shared" si="0"/>
        <v>0.9777777777777777</v>
      </c>
      <c r="O5" s="486"/>
      <c r="P5" s="486"/>
      <c r="Q5" s="486"/>
    </row>
    <row r="6" spans="1:17" ht="14.25" customHeight="1">
      <c r="A6" s="500" t="s">
        <v>194</v>
      </c>
      <c r="B6" s="501" t="s">
        <v>193</v>
      </c>
      <c r="C6" s="502">
        <v>235</v>
      </c>
      <c r="D6" s="503">
        <v>43</v>
      </c>
      <c r="E6" s="504">
        <f>SUM(C6:D6)</f>
        <v>278</v>
      </c>
      <c r="F6" s="505">
        <v>224</v>
      </c>
      <c r="G6" s="503">
        <v>38</v>
      </c>
      <c r="H6" s="504">
        <f>SUM(F6:G6)</f>
        <v>262</v>
      </c>
      <c r="I6" s="669">
        <v>221</v>
      </c>
      <c r="J6" s="670">
        <v>42</v>
      </c>
      <c r="K6" s="663">
        <f>I6+J6</f>
        <v>263</v>
      </c>
      <c r="L6" s="506">
        <f t="shared" si="0"/>
        <v>1.0135746606334841</v>
      </c>
      <c r="M6" s="507">
        <f t="shared" si="0"/>
        <v>0.9047619047619048</v>
      </c>
      <c r="N6" s="710">
        <f t="shared" si="0"/>
        <v>0.9961977186311787</v>
      </c>
      <c r="O6" s="486"/>
      <c r="P6" s="486"/>
      <c r="Q6" s="486"/>
    </row>
    <row r="7" spans="1:17" ht="14.25" customHeight="1" thickBot="1">
      <c r="A7" s="508" t="s">
        <v>195</v>
      </c>
      <c r="B7" s="509" t="s">
        <v>193</v>
      </c>
      <c r="C7" s="510">
        <v>0</v>
      </c>
      <c r="D7" s="511">
        <v>0</v>
      </c>
      <c r="E7" s="512">
        <v>0</v>
      </c>
      <c r="F7" s="513">
        <v>1</v>
      </c>
      <c r="G7" s="511">
        <v>1</v>
      </c>
      <c r="H7" s="504">
        <f>SUM(F7:G7)</f>
        <v>2</v>
      </c>
      <c r="I7" s="671">
        <v>7</v>
      </c>
      <c r="J7" s="672">
        <v>0</v>
      </c>
      <c r="K7" s="686">
        <f>I7+J7</f>
        <v>7</v>
      </c>
      <c r="L7" s="543">
        <f>F7/I7</f>
        <v>0.14285714285714285</v>
      </c>
      <c r="M7" s="544"/>
      <c r="N7" s="688">
        <f>H7/K7</f>
        <v>0.2857142857142857</v>
      </c>
      <c r="O7" s="486"/>
      <c r="P7" s="486"/>
      <c r="Q7" s="486"/>
    </row>
    <row r="8" spans="1:17" ht="14.25" customHeight="1" thickBot="1">
      <c r="A8" s="514" t="s">
        <v>196</v>
      </c>
      <c r="B8" s="489" t="s">
        <v>193</v>
      </c>
      <c r="C8" s="515">
        <v>0</v>
      </c>
      <c r="D8" s="516">
        <v>0</v>
      </c>
      <c r="E8" s="517">
        <v>0</v>
      </c>
      <c r="F8" s="518">
        <v>0</v>
      </c>
      <c r="G8" s="516">
        <v>0</v>
      </c>
      <c r="H8" s="517">
        <v>1</v>
      </c>
      <c r="I8" s="673">
        <v>1</v>
      </c>
      <c r="J8" s="674"/>
      <c r="K8" s="687">
        <f>I8+J8</f>
        <v>1</v>
      </c>
      <c r="L8" s="712">
        <f>F8/I8</f>
        <v>0</v>
      </c>
      <c r="M8" s="713"/>
      <c r="N8" s="499">
        <f>H8/K8</f>
        <v>1</v>
      </c>
      <c r="O8" s="486"/>
      <c r="P8" s="486"/>
      <c r="Q8" s="486"/>
    </row>
    <row r="9" spans="1:17" ht="14.25" customHeight="1">
      <c r="A9" s="521" t="s">
        <v>197</v>
      </c>
      <c r="B9" s="491"/>
      <c r="C9" s="522"/>
      <c r="D9" s="523"/>
      <c r="E9" s="493"/>
      <c r="F9" s="524"/>
      <c r="G9" s="523"/>
      <c r="H9" s="493"/>
      <c r="I9" s="675"/>
      <c r="J9" s="676"/>
      <c r="K9" s="663"/>
      <c r="L9" s="705"/>
      <c r="M9" s="706"/>
      <c r="N9" s="553"/>
      <c r="O9" s="486"/>
      <c r="P9" s="486"/>
      <c r="Q9" s="486"/>
    </row>
    <row r="10" spans="1:17" s="533" customFormat="1" ht="14.25" customHeight="1" thickBot="1">
      <c r="A10" s="525" t="s">
        <v>198</v>
      </c>
      <c r="B10" s="526" t="s">
        <v>193</v>
      </c>
      <c r="C10" s="527">
        <v>0</v>
      </c>
      <c r="D10" s="528">
        <v>0</v>
      </c>
      <c r="E10" s="529">
        <v>0</v>
      </c>
      <c r="F10" s="530">
        <v>5</v>
      </c>
      <c r="G10" s="528"/>
      <c r="H10" s="531">
        <f>SUM(F10:G10)</f>
        <v>5</v>
      </c>
      <c r="I10" s="677">
        <v>6</v>
      </c>
      <c r="J10" s="678"/>
      <c r="K10" s="686">
        <f>I10+J10</f>
        <v>6</v>
      </c>
      <c r="L10" s="714">
        <f aca="true" t="shared" si="1" ref="L10:L17">F10/I10</f>
        <v>0.8333333333333334</v>
      </c>
      <c r="M10" s="715"/>
      <c r="N10" s="711">
        <f aca="true" t="shared" si="2" ref="N10:N29">H10/K10</f>
        <v>0.8333333333333334</v>
      </c>
      <c r="O10" s="532"/>
      <c r="P10" s="532"/>
      <c r="Q10" s="532"/>
    </row>
    <row r="11" spans="1:17" ht="14.25" customHeight="1">
      <c r="A11" s="490" t="s">
        <v>199</v>
      </c>
      <c r="B11" s="534" t="s">
        <v>193</v>
      </c>
      <c r="C11" s="535">
        <f>C12+C13</f>
        <v>118252</v>
      </c>
      <c r="D11" s="535">
        <f>D12+D13</f>
        <v>2322</v>
      </c>
      <c r="E11" s="536">
        <f aca="true" t="shared" si="3" ref="E11:J11">SUM(E12:E13)</f>
        <v>120574</v>
      </c>
      <c r="F11" s="537">
        <f t="shared" si="3"/>
        <v>109967</v>
      </c>
      <c r="G11" s="537">
        <f t="shared" si="3"/>
        <v>2258</v>
      </c>
      <c r="H11" s="538">
        <f t="shared" si="3"/>
        <v>112225</v>
      </c>
      <c r="I11" s="685">
        <f t="shared" si="3"/>
        <v>111345</v>
      </c>
      <c r="J11" s="665">
        <f t="shared" si="3"/>
        <v>2366</v>
      </c>
      <c r="K11" s="662">
        <f>I11+J11</f>
        <v>113711</v>
      </c>
      <c r="L11" s="497">
        <f t="shared" si="1"/>
        <v>0.9876240513718623</v>
      </c>
      <c r="M11" s="498">
        <f>G11/J11</f>
        <v>0.9543533389687235</v>
      </c>
      <c r="N11" s="553">
        <f t="shared" si="2"/>
        <v>0.9869317832047911</v>
      </c>
      <c r="O11" s="486"/>
      <c r="P11" s="486"/>
      <c r="Q11" s="486"/>
    </row>
    <row r="12" spans="1:17" ht="14.25" customHeight="1">
      <c r="A12" s="500" t="s">
        <v>200</v>
      </c>
      <c r="B12" s="501" t="s">
        <v>193</v>
      </c>
      <c r="C12" s="539">
        <v>118252</v>
      </c>
      <c r="D12" s="537">
        <v>2322</v>
      </c>
      <c r="E12" s="538">
        <f>SUM(C12:D12)</f>
        <v>120574</v>
      </c>
      <c r="F12" s="540">
        <v>109393</v>
      </c>
      <c r="G12" s="537">
        <v>2198</v>
      </c>
      <c r="H12" s="538">
        <f>SUM(F12:G12)</f>
        <v>111591</v>
      </c>
      <c r="I12" s="669">
        <v>106942</v>
      </c>
      <c r="J12" s="670">
        <v>2366</v>
      </c>
      <c r="K12" s="663">
        <f>I12+J12</f>
        <v>109308</v>
      </c>
      <c r="L12" s="506">
        <f t="shared" si="1"/>
        <v>1.0229189654205084</v>
      </c>
      <c r="M12" s="507">
        <f>G12/J12</f>
        <v>0.9289940828402367</v>
      </c>
      <c r="N12" s="710">
        <f t="shared" si="2"/>
        <v>1.020885936985399</v>
      </c>
      <c r="O12" s="486"/>
      <c r="P12" s="486"/>
      <c r="Q12" s="486"/>
    </row>
    <row r="13" spans="1:17" ht="14.25" customHeight="1" thickBot="1">
      <c r="A13" s="508" t="s">
        <v>195</v>
      </c>
      <c r="B13" s="509" t="s">
        <v>193</v>
      </c>
      <c r="C13" s="539">
        <v>0</v>
      </c>
      <c r="D13" s="537">
        <v>0</v>
      </c>
      <c r="E13" s="538">
        <v>0</v>
      </c>
      <c r="F13" s="540">
        <v>574</v>
      </c>
      <c r="G13" s="537">
        <v>60</v>
      </c>
      <c r="H13" s="651">
        <f>SUM(F13:G13)</f>
        <v>634</v>
      </c>
      <c r="I13" s="671">
        <v>4403</v>
      </c>
      <c r="J13" s="672"/>
      <c r="K13" s="686">
        <f>I13+J13</f>
        <v>4403</v>
      </c>
      <c r="L13" s="543">
        <f t="shared" si="1"/>
        <v>0.13036565977742448</v>
      </c>
      <c r="M13" s="544"/>
      <c r="N13" s="688">
        <f t="shared" si="2"/>
        <v>0.14399273222802633</v>
      </c>
      <c r="O13" s="486"/>
      <c r="P13" s="486"/>
      <c r="Q13" s="486"/>
    </row>
    <row r="14" spans="1:17" ht="14.25" customHeight="1">
      <c r="A14" s="490" t="s">
        <v>201</v>
      </c>
      <c r="B14" s="491" t="s">
        <v>202</v>
      </c>
      <c r="C14" s="535">
        <f>C15</f>
        <v>28499</v>
      </c>
      <c r="D14" s="535">
        <f>D15</f>
        <v>310</v>
      </c>
      <c r="E14" s="536">
        <f aca="true" t="shared" si="4" ref="E14:J14">SUM(E15:E18)</f>
        <v>30149</v>
      </c>
      <c r="F14" s="541">
        <f t="shared" si="4"/>
        <v>24856</v>
      </c>
      <c r="G14" s="541">
        <f t="shared" si="4"/>
        <v>293</v>
      </c>
      <c r="H14" s="536">
        <f t="shared" si="4"/>
        <v>27339</v>
      </c>
      <c r="I14" s="658">
        <f t="shared" si="4"/>
        <v>24596</v>
      </c>
      <c r="J14" s="665">
        <f t="shared" si="4"/>
        <v>221</v>
      </c>
      <c r="K14" s="536">
        <f>K15+K16+K17+K18</f>
        <v>27099</v>
      </c>
      <c r="L14" s="705">
        <f t="shared" si="1"/>
        <v>1.0105708245243128</v>
      </c>
      <c r="M14" s="706">
        <f>G14/J14</f>
        <v>1.3257918552036199</v>
      </c>
      <c r="N14" s="553">
        <f t="shared" si="2"/>
        <v>1.0088564153658806</v>
      </c>
      <c r="O14" s="542"/>
      <c r="P14" s="542"/>
      <c r="Q14" s="542"/>
    </row>
    <row r="15" spans="1:17" ht="14.25" customHeight="1">
      <c r="A15" s="500" t="s">
        <v>203</v>
      </c>
      <c r="B15" s="501" t="s">
        <v>202</v>
      </c>
      <c r="C15" s="539">
        <v>28499</v>
      </c>
      <c r="D15" s="537">
        <v>310</v>
      </c>
      <c r="E15" s="538">
        <f>SUM(C15:D15)</f>
        <v>28809</v>
      </c>
      <c r="F15" s="540">
        <v>24689</v>
      </c>
      <c r="G15" s="537">
        <v>293</v>
      </c>
      <c r="H15" s="538">
        <f>F15+G15</f>
        <v>24982</v>
      </c>
      <c r="I15" s="669">
        <v>23546</v>
      </c>
      <c r="J15" s="670">
        <v>221</v>
      </c>
      <c r="K15" s="652">
        <f>I15+J15</f>
        <v>23767</v>
      </c>
      <c r="L15" s="716">
        <f t="shared" si="1"/>
        <v>1.0485432769897223</v>
      </c>
      <c r="M15" s="717">
        <f>G15/J15</f>
        <v>1.3257918552036199</v>
      </c>
      <c r="N15" s="710">
        <f t="shared" si="2"/>
        <v>1.0511213026465267</v>
      </c>
      <c r="O15" s="542"/>
      <c r="P15" s="542"/>
      <c r="Q15" s="542"/>
    </row>
    <row r="16" spans="1:17" ht="14.25" customHeight="1">
      <c r="A16" s="500" t="s">
        <v>14</v>
      </c>
      <c r="B16" s="501" t="s">
        <v>202</v>
      </c>
      <c r="C16" s="539">
        <v>0</v>
      </c>
      <c r="D16" s="537">
        <v>0</v>
      </c>
      <c r="E16" s="538">
        <f>SUM(C17:D17)</f>
        <v>0</v>
      </c>
      <c r="F16" s="540">
        <v>167</v>
      </c>
      <c r="G16" s="537">
        <v>0</v>
      </c>
      <c r="H16" s="538">
        <f>F16+G16</f>
        <v>167</v>
      </c>
      <c r="I16" s="669">
        <v>800</v>
      </c>
      <c r="J16" s="670"/>
      <c r="K16" s="652">
        <f>I16+J16</f>
        <v>800</v>
      </c>
      <c r="L16" s="716">
        <f t="shared" si="1"/>
        <v>0.20875</v>
      </c>
      <c r="M16" s="717"/>
      <c r="N16" s="710">
        <f t="shared" si="2"/>
        <v>0.20875</v>
      </c>
      <c r="O16" s="542"/>
      <c r="P16" s="542"/>
      <c r="Q16" s="542"/>
    </row>
    <row r="17" spans="1:17" ht="14.25" customHeight="1">
      <c r="A17" s="500" t="s">
        <v>15</v>
      </c>
      <c r="B17" s="501" t="s">
        <v>202</v>
      </c>
      <c r="C17" s="539">
        <v>0</v>
      </c>
      <c r="D17" s="537">
        <v>0</v>
      </c>
      <c r="E17" s="538">
        <v>0</v>
      </c>
      <c r="F17" s="540">
        <v>0</v>
      </c>
      <c r="G17" s="537">
        <v>0</v>
      </c>
      <c r="H17" s="538">
        <f>F17+G17</f>
        <v>0</v>
      </c>
      <c r="I17" s="669">
        <v>250</v>
      </c>
      <c r="J17" s="670"/>
      <c r="K17" s="652">
        <f>I17+J17</f>
        <v>250</v>
      </c>
      <c r="L17" s="716">
        <f t="shared" si="1"/>
        <v>0</v>
      </c>
      <c r="M17" s="717"/>
      <c r="N17" s="710">
        <f t="shared" si="2"/>
        <v>0</v>
      </c>
      <c r="O17" s="542"/>
      <c r="P17" s="542"/>
      <c r="Q17" s="542"/>
    </row>
    <row r="18" spans="1:17" ht="14.25" customHeight="1" thickBot="1">
      <c r="A18" s="508" t="s">
        <v>204</v>
      </c>
      <c r="B18" s="509" t="s">
        <v>202</v>
      </c>
      <c r="C18" s="539"/>
      <c r="D18" s="537"/>
      <c r="E18" s="538">
        <v>1340</v>
      </c>
      <c r="F18" s="540"/>
      <c r="G18" s="537"/>
      <c r="H18" s="653">
        <v>2190</v>
      </c>
      <c r="I18" s="679"/>
      <c r="J18" s="680"/>
      <c r="K18" s="559">
        <v>2282</v>
      </c>
      <c r="L18" s="714"/>
      <c r="M18" s="715"/>
      <c r="N18" s="688">
        <f t="shared" si="2"/>
        <v>0.9596844872918493</v>
      </c>
      <c r="O18" s="542"/>
      <c r="P18" s="542"/>
      <c r="Q18" s="542"/>
    </row>
    <row r="19" spans="1:17" ht="14.25" customHeight="1">
      <c r="A19" s="490" t="s">
        <v>205</v>
      </c>
      <c r="B19" s="491" t="s">
        <v>202</v>
      </c>
      <c r="C19" s="522"/>
      <c r="D19" s="523"/>
      <c r="E19" s="493">
        <f>E20+E21+E22</f>
        <v>3520</v>
      </c>
      <c r="F19" s="545"/>
      <c r="G19" s="523"/>
      <c r="H19" s="652">
        <f>SUM(H20:H22)</f>
        <v>1718</v>
      </c>
      <c r="I19" s="659"/>
      <c r="J19" s="666"/>
      <c r="K19" s="663">
        <f>K20+K21+K22</f>
        <v>2018</v>
      </c>
      <c r="L19" s="497"/>
      <c r="M19" s="498"/>
      <c r="N19" s="553">
        <f t="shared" si="2"/>
        <v>0.8513379583746283</v>
      </c>
      <c r="O19" s="486"/>
      <c r="P19" s="486"/>
      <c r="Q19" s="542"/>
    </row>
    <row r="20" spans="1:17" ht="14.25" customHeight="1">
      <c r="A20" s="500" t="s">
        <v>206</v>
      </c>
      <c r="B20" s="501" t="s">
        <v>202</v>
      </c>
      <c r="C20" s="502"/>
      <c r="D20" s="503"/>
      <c r="E20" s="546">
        <v>0</v>
      </c>
      <c r="F20" s="505"/>
      <c r="G20" s="503"/>
      <c r="H20" s="496">
        <v>735</v>
      </c>
      <c r="I20" s="669"/>
      <c r="J20" s="670"/>
      <c r="K20" s="663">
        <v>406</v>
      </c>
      <c r="L20" s="497"/>
      <c r="M20" s="498"/>
      <c r="N20" s="710">
        <f t="shared" si="2"/>
        <v>1.8103448275862069</v>
      </c>
      <c r="O20" s="486"/>
      <c r="P20" s="486"/>
      <c r="Q20" s="542"/>
    </row>
    <row r="21" spans="1:17" ht="14.25" customHeight="1">
      <c r="A21" s="500" t="s">
        <v>207</v>
      </c>
      <c r="B21" s="501" t="s">
        <v>202</v>
      </c>
      <c r="C21" s="502"/>
      <c r="D21" s="503"/>
      <c r="E21" s="546">
        <v>320</v>
      </c>
      <c r="F21" s="505"/>
      <c r="G21" s="503"/>
      <c r="H21" s="546">
        <v>667</v>
      </c>
      <c r="I21" s="669"/>
      <c r="J21" s="670"/>
      <c r="K21" s="663">
        <v>1359</v>
      </c>
      <c r="L21" s="497"/>
      <c r="M21" s="498"/>
      <c r="N21" s="710">
        <f t="shared" si="2"/>
        <v>0.49080206033848417</v>
      </c>
      <c r="O21" s="486"/>
      <c r="P21" s="486"/>
      <c r="Q21" s="542"/>
    </row>
    <row r="22" spans="1:17" ht="14.25" customHeight="1" thickBot="1">
      <c r="A22" s="508" t="s">
        <v>16</v>
      </c>
      <c r="B22" s="509" t="s">
        <v>202</v>
      </c>
      <c r="C22" s="510"/>
      <c r="D22" s="511"/>
      <c r="E22" s="546">
        <v>3200</v>
      </c>
      <c r="F22" s="513"/>
      <c r="G22" s="511"/>
      <c r="H22" s="546">
        <v>316</v>
      </c>
      <c r="I22" s="671"/>
      <c r="J22" s="672"/>
      <c r="K22" s="686">
        <v>253</v>
      </c>
      <c r="L22" s="703"/>
      <c r="M22" s="704"/>
      <c r="N22" s="688">
        <f t="shared" si="2"/>
        <v>1.2490118577075098</v>
      </c>
      <c r="O22" s="486"/>
      <c r="P22" s="486"/>
      <c r="Q22" s="542"/>
    </row>
    <row r="23" spans="1:17" ht="14.25" customHeight="1">
      <c r="A23" s="547" t="s">
        <v>208</v>
      </c>
      <c r="B23" s="548" t="s">
        <v>151</v>
      </c>
      <c r="C23" s="549"/>
      <c r="D23" s="550"/>
      <c r="E23" s="551">
        <v>233676</v>
      </c>
      <c r="F23" s="552"/>
      <c r="G23" s="550"/>
      <c r="H23" s="553">
        <v>265007.58</v>
      </c>
      <c r="I23" s="681"/>
      <c r="J23" s="682"/>
      <c r="K23" s="499">
        <v>255414.81</v>
      </c>
      <c r="L23" s="705"/>
      <c r="M23" s="706"/>
      <c r="N23" s="553">
        <f t="shared" si="2"/>
        <v>1.0375576106961066</v>
      </c>
      <c r="O23" s="486"/>
      <c r="P23" s="486"/>
      <c r="Q23" s="542"/>
    </row>
    <row r="24" spans="1:17" ht="14.25" customHeight="1">
      <c r="A24" s="554" t="s">
        <v>209</v>
      </c>
      <c r="B24" s="501" t="s">
        <v>151</v>
      </c>
      <c r="C24" s="502"/>
      <c r="D24" s="503"/>
      <c r="E24" s="546">
        <v>538</v>
      </c>
      <c r="F24" s="505"/>
      <c r="G24" s="503"/>
      <c r="H24" s="546">
        <v>623.41</v>
      </c>
      <c r="I24" s="669"/>
      <c r="J24" s="670"/>
      <c r="K24" s="688">
        <v>609.84</v>
      </c>
      <c r="L24" s="707"/>
      <c r="M24" s="708"/>
      <c r="N24" s="710">
        <f t="shared" si="2"/>
        <v>1.022251738160829</v>
      </c>
      <c r="O24" s="486"/>
      <c r="P24" s="486"/>
      <c r="Q24" s="542"/>
    </row>
    <row r="25" spans="1:17" ht="14.25" customHeight="1" thickBot="1">
      <c r="A25" s="555" t="s">
        <v>210</v>
      </c>
      <c r="B25" s="556" t="s">
        <v>193</v>
      </c>
      <c r="C25" s="557">
        <v>147815</v>
      </c>
      <c r="D25" s="558">
        <v>2580</v>
      </c>
      <c r="E25" s="559">
        <f>C25+D25</f>
        <v>150395</v>
      </c>
      <c r="F25" s="560">
        <v>140734</v>
      </c>
      <c r="G25" s="561">
        <v>2280</v>
      </c>
      <c r="H25" s="559">
        <f>SUM(F25:G25)</f>
        <v>143014</v>
      </c>
      <c r="I25" s="660"/>
      <c r="J25" s="667"/>
      <c r="K25" s="559">
        <v>141529</v>
      </c>
      <c r="L25" s="714"/>
      <c r="M25" s="715"/>
      <c r="N25" s="688">
        <f t="shared" si="2"/>
        <v>1.010492549230193</v>
      </c>
      <c r="O25" s="486"/>
      <c r="P25" s="486"/>
      <c r="Q25" s="542"/>
    </row>
    <row r="26" spans="1:17" ht="14.25" customHeight="1" thickBot="1">
      <c r="A26" s="562" t="s">
        <v>211</v>
      </c>
      <c r="B26" s="563" t="s">
        <v>212</v>
      </c>
      <c r="C26" s="515">
        <v>80</v>
      </c>
      <c r="D26" s="516">
        <v>90</v>
      </c>
      <c r="E26" s="517">
        <v>85</v>
      </c>
      <c r="F26" s="519">
        <v>78.14</v>
      </c>
      <c r="G26" s="564">
        <v>99.04</v>
      </c>
      <c r="H26" s="565">
        <v>78.48</v>
      </c>
      <c r="I26" s="683"/>
      <c r="J26" s="684"/>
      <c r="K26" s="689">
        <v>77.23</v>
      </c>
      <c r="L26" s="543"/>
      <c r="M26" s="544"/>
      <c r="N26" s="499">
        <f t="shared" si="2"/>
        <v>1.0161854201735077</v>
      </c>
      <c r="O26" s="486"/>
      <c r="P26" s="486"/>
      <c r="Q26" s="486"/>
    </row>
    <row r="27" spans="1:17" ht="14.25" customHeight="1" thickBot="1">
      <c r="A27" s="562" t="s">
        <v>213</v>
      </c>
      <c r="B27" s="563" t="s">
        <v>212</v>
      </c>
      <c r="C27" s="515">
        <v>70</v>
      </c>
      <c r="D27" s="516">
        <v>80</v>
      </c>
      <c r="E27" s="517">
        <v>75</v>
      </c>
      <c r="F27" s="519">
        <v>63.42</v>
      </c>
      <c r="G27" s="520">
        <v>86.29</v>
      </c>
      <c r="H27" s="565">
        <v>63.61</v>
      </c>
      <c r="I27" s="673"/>
      <c r="J27" s="674"/>
      <c r="K27" s="565">
        <v>62.55</v>
      </c>
      <c r="L27" s="712"/>
      <c r="M27" s="713"/>
      <c r="N27" s="499">
        <f t="shared" si="2"/>
        <v>1.0169464428457236</v>
      </c>
      <c r="O27" s="486"/>
      <c r="P27" s="486"/>
      <c r="Q27" s="486"/>
    </row>
    <row r="28" spans="1:17" ht="14.25" customHeight="1" thickBot="1">
      <c r="A28" s="562" t="s">
        <v>214</v>
      </c>
      <c r="B28" s="563" t="s">
        <v>215</v>
      </c>
      <c r="C28" s="515">
        <v>241</v>
      </c>
      <c r="D28" s="516">
        <v>133.5</v>
      </c>
      <c r="E28" s="517"/>
      <c r="F28" s="518">
        <v>225.69</v>
      </c>
      <c r="G28" s="516">
        <v>133.31</v>
      </c>
      <c r="H28" s="517">
        <v>223.88</v>
      </c>
      <c r="I28" s="673"/>
      <c r="J28" s="674"/>
      <c r="K28" s="565">
        <v>217.25</v>
      </c>
      <c r="L28" s="712"/>
      <c r="M28" s="713"/>
      <c r="N28" s="499">
        <f t="shared" si="2"/>
        <v>1.030517836593786</v>
      </c>
      <c r="O28" s="542"/>
      <c r="P28" s="542"/>
      <c r="Q28" s="542"/>
    </row>
    <row r="29" spans="1:17" ht="14.25" customHeight="1" thickBot="1">
      <c r="A29" s="566" t="s">
        <v>216</v>
      </c>
      <c r="B29" s="567" t="s">
        <v>193</v>
      </c>
      <c r="C29" s="568">
        <v>5</v>
      </c>
      <c r="D29" s="569">
        <v>2</v>
      </c>
      <c r="E29" s="570">
        <f>SUM(C29:D29)</f>
        <v>7</v>
      </c>
      <c r="F29" s="571">
        <v>4</v>
      </c>
      <c r="G29" s="569">
        <v>3</v>
      </c>
      <c r="H29" s="570">
        <f>F29+G29</f>
        <v>7</v>
      </c>
      <c r="I29" s="661">
        <v>4</v>
      </c>
      <c r="J29" s="668">
        <v>3</v>
      </c>
      <c r="K29" s="690">
        <f>I29+J29</f>
        <v>7</v>
      </c>
      <c r="L29" s="718">
        <f>F29/I29</f>
        <v>1</v>
      </c>
      <c r="M29" s="719">
        <f>G29/J29</f>
        <v>1</v>
      </c>
      <c r="N29" s="709">
        <f t="shared" si="2"/>
        <v>1</v>
      </c>
      <c r="O29" s="486"/>
      <c r="P29" s="486"/>
      <c r="Q29" s="486"/>
    </row>
    <row r="30" spans="1:12" ht="14.25" customHeight="1" thickTop="1">
      <c r="A30" s="572" t="s">
        <v>217</v>
      </c>
      <c r="B30" s="572"/>
      <c r="C30" s="572"/>
      <c r="D30" s="572"/>
      <c r="E30" s="572"/>
      <c r="F30" s="572" t="s">
        <v>74</v>
      </c>
      <c r="G30" s="573" t="s">
        <v>277</v>
      </c>
      <c r="H30" s="573"/>
      <c r="I30" s="481"/>
      <c r="J30" s="480" t="s">
        <v>218</v>
      </c>
      <c r="K30" s="481"/>
      <c r="L30" s="481"/>
    </row>
    <row r="31" spans="1:12" ht="14.25" customHeight="1">
      <c r="A31" s="572"/>
      <c r="B31" s="574"/>
      <c r="C31" s="572"/>
      <c r="D31" s="572"/>
      <c r="E31" s="572"/>
      <c r="F31" s="572"/>
      <c r="G31" s="572" t="s">
        <v>219</v>
      </c>
      <c r="H31" s="572"/>
      <c r="I31" s="481"/>
      <c r="J31" s="575">
        <v>41305</v>
      </c>
      <c r="K31" s="481"/>
      <c r="L31" s="481"/>
    </row>
    <row r="32" spans="1:12" ht="15" customHeight="1">
      <c r="A32" s="480"/>
      <c r="B32" s="572"/>
      <c r="C32" s="572"/>
      <c r="D32" s="572"/>
      <c r="E32" s="572"/>
      <c r="F32" s="480"/>
      <c r="G32" s="480"/>
      <c r="H32" s="480"/>
      <c r="I32" s="481"/>
      <c r="J32" s="481"/>
      <c r="K32" s="481"/>
      <c r="L32" s="481"/>
    </row>
    <row r="33" spans="1:12" ht="12.75">
      <c r="A33" s="480"/>
      <c r="B33" s="480"/>
      <c r="C33" s="480"/>
      <c r="D33" s="480"/>
      <c r="E33" s="480"/>
      <c r="F33" s="480"/>
      <c r="G33" s="480"/>
      <c r="H33" s="480"/>
      <c r="I33" s="481"/>
      <c r="J33" s="481"/>
      <c r="K33" s="481"/>
      <c r="L33" s="481"/>
    </row>
    <row r="34" spans="1:12" ht="12.75">
      <c r="A34" s="480"/>
      <c r="B34" s="572"/>
      <c r="C34" s="572"/>
      <c r="D34" s="572"/>
      <c r="E34" s="572"/>
      <c r="F34" s="572"/>
      <c r="G34" s="572"/>
      <c r="H34" s="572"/>
      <c r="I34" s="481"/>
      <c r="J34" s="481"/>
      <c r="K34" s="481"/>
      <c r="L34" s="481"/>
    </row>
    <row r="35" spans="1:12" ht="12.75">
      <c r="A35" s="572"/>
      <c r="B35" s="572"/>
      <c r="C35" s="572"/>
      <c r="D35" s="572"/>
      <c r="E35" s="572"/>
      <c r="F35" s="572"/>
      <c r="G35" s="572"/>
      <c r="H35" s="572"/>
      <c r="I35" s="481"/>
      <c r="J35" s="481"/>
      <c r="K35" s="481"/>
      <c r="L35" s="481"/>
    </row>
    <row r="36" spans="1:8" ht="12.75">
      <c r="A36" s="576"/>
      <c r="B36" s="576"/>
      <c r="C36" s="576"/>
      <c r="D36" s="576"/>
      <c r="E36" s="576"/>
      <c r="F36" s="576"/>
      <c r="G36" s="576"/>
      <c r="H36" s="576"/>
    </row>
    <row r="37" spans="1:8" ht="12.75">
      <c r="A37" s="576"/>
      <c r="B37" s="576"/>
      <c r="C37" s="576"/>
      <c r="D37" s="576"/>
      <c r="E37" s="576"/>
      <c r="F37" s="576"/>
      <c r="G37" s="576"/>
      <c r="H37" s="576"/>
    </row>
    <row r="38" spans="1:8" ht="12.75">
      <c r="A38" s="576"/>
      <c r="B38" s="576"/>
      <c r="C38" s="576"/>
      <c r="D38" s="576"/>
      <c r="E38" s="576"/>
      <c r="F38" s="576"/>
      <c r="G38" s="576"/>
      <c r="H38" s="576"/>
    </row>
  </sheetData>
  <mergeCells count="2">
    <mergeCell ref="I3:K3"/>
    <mergeCell ref="C3:E3"/>
  </mergeCells>
  <printOptions/>
  <pageMargins left="0" right="0" top="0.5905511811023623" bottom="0.590551181102362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G20" sqref="G20"/>
    </sheetView>
  </sheetViews>
  <sheetFormatPr defaultColWidth="9.00390625" defaultRowHeight="12.75"/>
  <cols>
    <col min="5" max="5" width="10.125" style="0" bestFit="1" customWidth="1"/>
    <col min="6" max="6" width="4.125" style="0" customWidth="1"/>
    <col min="7" max="7" width="10.125" style="0" bestFit="1" customWidth="1"/>
    <col min="8" max="8" width="4.375" style="0" customWidth="1"/>
    <col min="10" max="10" width="4.375" style="0" customWidth="1"/>
    <col min="12" max="12" width="0.6171875" style="0" customWidth="1"/>
    <col min="13" max="13" width="12.625" style="0" customWidth="1"/>
    <col min="17" max="17" width="10.125" style="0" bestFit="1" customWidth="1"/>
    <col min="18" max="18" width="11.75390625" style="0" bestFit="1" customWidth="1"/>
  </cols>
  <sheetData>
    <row r="1" spans="1:11" ht="20.25">
      <c r="A1" s="611" t="s">
        <v>253</v>
      </c>
      <c r="B1" s="611"/>
      <c r="C1" s="611"/>
      <c r="D1" s="611"/>
      <c r="E1" s="612"/>
      <c r="F1" s="612"/>
      <c r="G1" s="612"/>
      <c r="H1" s="612"/>
      <c r="I1" s="612"/>
      <c r="J1" s="612"/>
      <c r="K1" s="612"/>
    </row>
    <row r="2" spans="1:11" ht="15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 t="s">
        <v>254</v>
      </c>
    </row>
    <row r="3" spans="1:11" ht="15.75" thickBot="1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</row>
    <row r="4" spans="1:15" ht="17.25" thickBot="1" thickTop="1">
      <c r="A4" s="613" t="s">
        <v>56</v>
      </c>
      <c r="B4" s="614"/>
      <c r="C4" s="614"/>
      <c r="D4" s="615"/>
      <c r="E4" s="614" t="s">
        <v>255</v>
      </c>
      <c r="F4" s="614"/>
      <c r="G4" s="614"/>
      <c r="H4" s="615"/>
      <c r="I4" s="830" t="s">
        <v>256</v>
      </c>
      <c r="J4" s="831"/>
      <c r="K4" s="831"/>
      <c r="L4" s="831"/>
      <c r="M4" s="831"/>
      <c r="N4" s="616" t="s">
        <v>62</v>
      </c>
      <c r="O4" s="617"/>
    </row>
    <row r="5" spans="1:16" ht="13.5" thickBot="1">
      <c r="A5" s="618" t="s">
        <v>257</v>
      </c>
      <c r="B5" s="619"/>
      <c r="C5" s="619"/>
      <c r="D5" s="620"/>
      <c r="E5" s="832" t="s">
        <v>258</v>
      </c>
      <c r="F5" s="833"/>
      <c r="G5" s="834" t="s">
        <v>259</v>
      </c>
      <c r="H5" s="835"/>
      <c r="I5" s="832" t="s">
        <v>260</v>
      </c>
      <c r="J5" s="833"/>
      <c r="K5" s="619" t="s">
        <v>261</v>
      </c>
      <c r="L5" s="619"/>
      <c r="M5" s="621" t="s">
        <v>262</v>
      </c>
      <c r="N5" s="839" t="s">
        <v>263</v>
      </c>
      <c r="O5" s="840"/>
      <c r="P5" s="479"/>
    </row>
    <row r="6" spans="1:18" ht="15.75" thickTop="1">
      <c r="A6" s="622" t="s">
        <v>264</v>
      </c>
      <c r="B6" s="623"/>
      <c r="C6" s="623"/>
      <c r="D6" s="624"/>
      <c r="E6" s="841">
        <v>704931.23</v>
      </c>
      <c r="F6" s="842"/>
      <c r="G6" s="843">
        <v>180000</v>
      </c>
      <c r="H6" s="844"/>
      <c r="I6" s="841">
        <v>280500</v>
      </c>
      <c r="J6" s="842"/>
      <c r="K6" s="845" t="s">
        <v>265</v>
      </c>
      <c r="L6" s="846"/>
      <c r="M6" s="625">
        <v>387.8</v>
      </c>
      <c r="N6" s="836">
        <v>1553</v>
      </c>
      <c r="O6" s="837"/>
      <c r="Q6" s="626">
        <v>387801.27</v>
      </c>
      <c r="R6" s="626">
        <f aca="true" t="shared" si="0" ref="R6:R13">E6+G6+I6+Q6</f>
        <v>1553232.5</v>
      </c>
    </row>
    <row r="7" spans="1:18" ht="19.5" customHeight="1">
      <c r="A7" s="627" t="s">
        <v>266</v>
      </c>
      <c r="B7" s="628"/>
      <c r="C7" s="628"/>
      <c r="D7" s="629"/>
      <c r="E7" s="819">
        <v>479907</v>
      </c>
      <c r="F7" s="820"/>
      <c r="G7" s="823">
        <v>375600</v>
      </c>
      <c r="H7" s="824"/>
      <c r="I7" s="819">
        <v>588680</v>
      </c>
      <c r="J7" s="820"/>
      <c r="K7" s="847" t="s">
        <v>267</v>
      </c>
      <c r="L7" s="848"/>
      <c r="M7" s="630">
        <v>487.7</v>
      </c>
      <c r="N7" s="821">
        <v>1932</v>
      </c>
      <c r="O7" s="838"/>
      <c r="Q7" s="626">
        <v>487703</v>
      </c>
      <c r="R7" s="626">
        <f t="shared" si="0"/>
        <v>1931890</v>
      </c>
    </row>
    <row r="8" spans="1:18" ht="19.5" customHeight="1">
      <c r="A8" s="631" t="s">
        <v>268</v>
      </c>
      <c r="B8" s="632"/>
      <c r="C8" s="632"/>
      <c r="D8" s="633"/>
      <c r="E8" s="821">
        <v>0</v>
      </c>
      <c r="F8" s="822"/>
      <c r="G8" s="825">
        <v>0</v>
      </c>
      <c r="H8" s="826"/>
      <c r="I8" s="821">
        <v>0</v>
      </c>
      <c r="J8" s="822"/>
      <c r="K8" s="827" t="s">
        <v>269</v>
      </c>
      <c r="L8" s="828"/>
      <c r="M8" s="630">
        <v>0</v>
      </c>
      <c r="N8" s="821">
        <v>0</v>
      </c>
      <c r="O8" s="838"/>
      <c r="Q8" s="626">
        <v>0</v>
      </c>
      <c r="R8" s="626">
        <f t="shared" si="0"/>
        <v>0</v>
      </c>
    </row>
    <row r="9" spans="1:18" ht="19.5" customHeight="1">
      <c r="A9" s="631" t="s">
        <v>270</v>
      </c>
      <c r="B9" s="632"/>
      <c r="C9" s="632"/>
      <c r="D9" s="633"/>
      <c r="E9" s="821">
        <v>46312</v>
      </c>
      <c r="F9" s="822"/>
      <c r="G9" s="825">
        <v>118000</v>
      </c>
      <c r="H9" s="826"/>
      <c r="I9" s="821">
        <v>0</v>
      </c>
      <c r="J9" s="822"/>
      <c r="K9" s="827" t="s">
        <v>271</v>
      </c>
      <c r="L9" s="828"/>
      <c r="M9" s="630">
        <v>10.09</v>
      </c>
      <c r="N9" s="821">
        <v>174</v>
      </c>
      <c r="O9" s="838"/>
      <c r="Q9" s="626">
        <v>10094.3</v>
      </c>
      <c r="R9" s="626">
        <f t="shared" si="0"/>
        <v>174406.3</v>
      </c>
    </row>
    <row r="10" spans="1:18" ht="19.5" customHeight="1">
      <c r="A10" s="631" t="s">
        <v>272</v>
      </c>
      <c r="B10" s="632"/>
      <c r="C10" s="632"/>
      <c r="D10" s="633"/>
      <c r="E10" s="821">
        <v>572609</v>
      </c>
      <c r="F10" s="822"/>
      <c r="G10" s="825">
        <v>575000</v>
      </c>
      <c r="H10" s="826"/>
      <c r="I10" s="821">
        <v>503200</v>
      </c>
      <c r="J10" s="822"/>
      <c r="K10" s="827" t="s">
        <v>265</v>
      </c>
      <c r="L10" s="828"/>
      <c r="M10" s="630">
        <v>234.94</v>
      </c>
      <c r="N10" s="821">
        <v>1886</v>
      </c>
      <c r="O10" s="838"/>
      <c r="Q10" s="626">
        <v>234938.74</v>
      </c>
      <c r="R10" s="626">
        <f t="shared" si="0"/>
        <v>1885747.74</v>
      </c>
    </row>
    <row r="11" spans="1:18" ht="19.5" customHeight="1">
      <c r="A11" s="631" t="s">
        <v>273</v>
      </c>
      <c r="B11" s="632"/>
      <c r="C11" s="632"/>
      <c r="D11" s="633"/>
      <c r="E11" s="821">
        <v>298817</v>
      </c>
      <c r="F11" s="822"/>
      <c r="G11" s="825">
        <v>212000</v>
      </c>
      <c r="H11" s="826"/>
      <c r="I11" s="821">
        <v>367900</v>
      </c>
      <c r="J11" s="822"/>
      <c r="K11" s="825">
        <v>12</v>
      </c>
      <c r="L11" s="829"/>
      <c r="M11" s="630">
        <v>144.33</v>
      </c>
      <c r="N11" s="821">
        <v>1023</v>
      </c>
      <c r="O11" s="838"/>
      <c r="Q11" s="626">
        <v>144331.7</v>
      </c>
      <c r="R11" s="626">
        <f t="shared" si="0"/>
        <v>1023048.7</v>
      </c>
    </row>
    <row r="12" spans="1:18" ht="19.5" customHeight="1">
      <c r="A12" s="631" t="s">
        <v>274</v>
      </c>
      <c r="B12" s="632"/>
      <c r="C12" s="632"/>
      <c r="D12" s="633"/>
      <c r="E12" s="821">
        <v>30384</v>
      </c>
      <c r="F12" s="822"/>
      <c r="G12" s="825">
        <v>143700</v>
      </c>
      <c r="H12" s="826"/>
      <c r="I12" s="821">
        <v>13500</v>
      </c>
      <c r="J12" s="822"/>
      <c r="K12" s="825">
        <v>12</v>
      </c>
      <c r="L12" s="829"/>
      <c r="M12" s="630">
        <v>2.45</v>
      </c>
      <c r="N12" s="821">
        <v>190</v>
      </c>
      <c r="O12" s="838"/>
      <c r="Q12" s="626">
        <v>2449.22</v>
      </c>
      <c r="R12" s="626">
        <f t="shared" si="0"/>
        <v>190033.22</v>
      </c>
    </row>
    <row r="13" spans="1:18" ht="19.5" customHeight="1">
      <c r="A13" s="631" t="s">
        <v>275</v>
      </c>
      <c r="B13" s="632"/>
      <c r="C13" s="632"/>
      <c r="D13" s="633"/>
      <c r="E13" s="821">
        <v>253822</v>
      </c>
      <c r="F13" s="822"/>
      <c r="G13" s="825">
        <v>345600</v>
      </c>
      <c r="H13" s="826"/>
      <c r="I13" s="821">
        <v>141400</v>
      </c>
      <c r="J13" s="822"/>
      <c r="K13" s="825">
        <v>10.8</v>
      </c>
      <c r="L13" s="829"/>
      <c r="M13" s="630">
        <v>11.31</v>
      </c>
      <c r="N13" s="821">
        <v>752</v>
      </c>
      <c r="O13" s="838"/>
      <c r="Q13" s="626">
        <v>11305.71</v>
      </c>
      <c r="R13" s="626">
        <f t="shared" si="0"/>
        <v>752127.71</v>
      </c>
    </row>
    <row r="14" spans="1:17" ht="19.5" customHeight="1">
      <c r="A14" s="631"/>
      <c r="B14" s="632"/>
      <c r="C14" s="632"/>
      <c r="D14" s="633"/>
      <c r="E14" s="634"/>
      <c r="F14" s="635"/>
      <c r="G14" s="634"/>
      <c r="H14" s="636"/>
      <c r="I14" s="637"/>
      <c r="J14" s="635"/>
      <c r="K14" s="634"/>
      <c r="L14" s="634"/>
      <c r="M14" s="638"/>
      <c r="N14" s="638"/>
      <c r="O14" s="639"/>
      <c r="Q14" s="626"/>
    </row>
    <row r="15" spans="1:17" ht="19.5" customHeight="1">
      <c r="A15" s="631"/>
      <c r="B15" s="632"/>
      <c r="C15" s="632"/>
      <c r="D15" s="633"/>
      <c r="E15" s="634"/>
      <c r="F15" s="635"/>
      <c r="G15" s="634"/>
      <c r="H15" s="636"/>
      <c r="I15" s="637"/>
      <c r="J15" s="635"/>
      <c r="K15" s="634"/>
      <c r="L15" s="634"/>
      <c r="M15" s="638"/>
      <c r="N15" s="638"/>
      <c r="O15" s="639"/>
      <c r="Q15" s="626"/>
    </row>
    <row r="16" spans="1:15" ht="19.5" customHeight="1">
      <c r="A16" s="631"/>
      <c r="B16" s="632"/>
      <c r="C16" s="632"/>
      <c r="D16" s="633"/>
      <c r="E16" s="634"/>
      <c r="F16" s="635"/>
      <c r="G16" s="634"/>
      <c r="H16" s="636"/>
      <c r="I16" s="637"/>
      <c r="J16" s="635"/>
      <c r="K16" s="634"/>
      <c r="L16" s="634"/>
      <c r="M16" s="638"/>
      <c r="N16" s="638"/>
      <c r="O16" s="639"/>
    </row>
    <row r="17" spans="1:15" ht="19.5" customHeight="1" thickBot="1">
      <c r="A17" s="640"/>
      <c r="B17" s="641"/>
      <c r="C17" s="641"/>
      <c r="D17" s="642"/>
      <c r="E17" s="643"/>
      <c r="F17" s="644"/>
      <c r="G17" s="643"/>
      <c r="H17" s="645"/>
      <c r="I17" s="646"/>
      <c r="J17" s="644"/>
      <c r="K17" s="643"/>
      <c r="L17" s="643"/>
      <c r="M17" s="647"/>
      <c r="N17" s="648"/>
      <c r="O17" s="649"/>
    </row>
    <row r="18" ht="13.5" thickTop="1"/>
    <row r="19" spans="1:10" ht="12.75">
      <c r="A19" t="s">
        <v>73</v>
      </c>
      <c r="C19" t="s">
        <v>276</v>
      </c>
      <c r="H19" t="s">
        <v>74</v>
      </c>
      <c r="J19" t="s">
        <v>277</v>
      </c>
    </row>
    <row r="20" spans="1:10" ht="12.75">
      <c r="A20" t="s">
        <v>75</v>
      </c>
      <c r="B20" s="650">
        <v>41305</v>
      </c>
      <c r="J20" t="s">
        <v>278</v>
      </c>
    </row>
  </sheetData>
  <mergeCells count="45">
    <mergeCell ref="N13:O13"/>
    <mergeCell ref="N9:O9"/>
    <mergeCell ref="N10:O10"/>
    <mergeCell ref="N11:O11"/>
    <mergeCell ref="N12:O12"/>
    <mergeCell ref="E5:F5"/>
    <mergeCell ref="N6:O6"/>
    <mergeCell ref="N7:O7"/>
    <mergeCell ref="N8:O8"/>
    <mergeCell ref="N5:O5"/>
    <mergeCell ref="E6:F6"/>
    <mergeCell ref="G6:H6"/>
    <mergeCell ref="I6:J6"/>
    <mergeCell ref="K6:L6"/>
    <mergeCell ref="K7:L7"/>
    <mergeCell ref="I4:M4"/>
    <mergeCell ref="I5:J5"/>
    <mergeCell ref="G5:H5"/>
    <mergeCell ref="E13:F13"/>
    <mergeCell ref="G13:H13"/>
    <mergeCell ref="I13:J13"/>
    <mergeCell ref="K13:L13"/>
    <mergeCell ref="E12:F12"/>
    <mergeCell ref="G12:H12"/>
    <mergeCell ref="I12:J12"/>
    <mergeCell ref="K12:L12"/>
    <mergeCell ref="E11:F11"/>
    <mergeCell ref="G11:H11"/>
    <mergeCell ref="I11:J11"/>
    <mergeCell ref="K11:L11"/>
    <mergeCell ref="K8:L8"/>
    <mergeCell ref="K9:L9"/>
    <mergeCell ref="K10:L10"/>
    <mergeCell ref="I7:J7"/>
    <mergeCell ref="I8:J8"/>
    <mergeCell ref="I9:J9"/>
    <mergeCell ref="I10:J10"/>
    <mergeCell ref="G7:H7"/>
    <mergeCell ref="G8:H8"/>
    <mergeCell ref="G9:H9"/>
    <mergeCell ref="G10:H10"/>
    <mergeCell ref="E7:F7"/>
    <mergeCell ref="E8:F8"/>
    <mergeCell ref="E9:F9"/>
    <mergeCell ref="E10:F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J35" sqref="J35"/>
    </sheetView>
  </sheetViews>
  <sheetFormatPr defaultColWidth="9.00390625" defaultRowHeight="12.75"/>
  <cols>
    <col min="1" max="1" width="27.875" style="578" customWidth="1"/>
    <col min="2" max="2" width="8.375" style="578" customWidth="1"/>
    <col min="3" max="3" width="9.00390625" style="578" customWidth="1"/>
    <col min="4" max="4" width="13.125" style="578" customWidth="1"/>
    <col min="5" max="5" width="8.00390625" style="578" customWidth="1"/>
    <col min="6" max="6" width="12.25390625" style="578" customWidth="1"/>
    <col min="7" max="7" width="8.00390625" style="578" customWidth="1"/>
    <col min="8" max="16384" width="9.125" style="578" customWidth="1"/>
  </cols>
  <sheetData>
    <row r="1" spans="5:7" ht="15">
      <c r="E1" s="579"/>
      <c r="G1" s="579" t="s">
        <v>221</v>
      </c>
    </row>
    <row r="2" ht="15">
      <c r="A2" s="578" t="s">
        <v>252</v>
      </c>
    </row>
    <row r="4" ht="15">
      <c r="A4" s="578" t="s">
        <v>222</v>
      </c>
    </row>
    <row r="6" spans="1:5" ht="15.75">
      <c r="A6" s="580" t="s">
        <v>223</v>
      </c>
      <c r="B6" s="580"/>
      <c r="C6" s="580"/>
      <c r="D6" s="580"/>
      <c r="E6" s="580"/>
    </row>
    <row r="7" ht="18.75" thickBot="1">
      <c r="F7" s="581"/>
    </row>
    <row r="8" spans="1:7" ht="15">
      <c r="A8" s="582" t="s">
        <v>224</v>
      </c>
      <c r="B8" s="582" t="s">
        <v>225</v>
      </c>
      <c r="C8" s="583" t="s">
        <v>226</v>
      </c>
      <c r="D8" s="582" t="s">
        <v>7</v>
      </c>
      <c r="E8" s="584" t="s">
        <v>212</v>
      </c>
      <c r="F8" s="585" t="s">
        <v>7</v>
      </c>
      <c r="G8" s="582" t="s">
        <v>9</v>
      </c>
    </row>
    <row r="9" spans="1:7" ht="15.75" thickBot="1">
      <c r="A9" s="586"/>
      <c r="B9" s="586" t="s">
        <v>227</v>
      </c>
      <c r="C9" s="587">
        <v>2012</v>
      </c>
      <c r="D9" s="586" t="s">
        <v>228</v>
      </c>
      <c r="E9" s="586" t="s">
        <v>229</v>
      </c>
      <c r="F9" s="588" t="s">
        <v>10</v>
      </c>
      <c r="G9" s="588" t="s">
        <v>230</v>
      </c>
    </row>
    <row r="10" spans="1:7" ht="13.5" customHeight="1" thickBot="1">
      <c r="A10" s="589" t="s">
        <v>231</v>
      </c>
      <c r="B10" s="589" t="s">
        <v>232</v>
      </c>
      <c r="C10" s="589">
        <v>1</v>
      </c>
      <c r="D10" s="589">
        <v>2</v>
      </c>
      <c r="E10" s="589">
        <v>3</v>
      </c>
      <c r="F10" s="589">
        <v>4</v>
      </c>
      <c r="G10" s="589">
        <v>5</v>
      </c>
    </row>
    <row r="11" spans="1:7" ht="15">
      <c r="A11" s="590"/>
      <c r="B11" s="590"/>
      <c r="C11" s="590"/>
      <c r="D11" s="590"/>
      <c r="E11" s="590"/>
      <c r="F11" s="591"/>
      <c r="G11" s="591"/>
    </row>
    <row r="12" spans="1:7" ht="18">
      <c r="A12" s="592" t="s">
        <v>3</v>
      </c>
      <c r="B12" s="590"/>
      <c r="C12" s="590"/>
      <c r="D12" s="590"/>
      <c r="E12" s="593"/>
      <c r="F12" s="590"/>
      <c r="G12" s="590"/>
    </row>
    <row r="13" spans="1:7" ht="15">
      <c r="A13" s="590"/>
      <c r="B13" s="590"/>
      <c r="C13" s="590"/>
      <c r="D13" s="590"/>
      <c r="E13" s="593"/>
      <c r="F13" s="590"/>
      <c r="G13" s="590"/>
    </row>
    <row r="14" spans="1:7" ht="15.75">
      <c r="A14" s="586" t="s">
        <v>49</v>
      </c>
      <c r="B14" s="590" t="s">
        <v>233</v>
      </c>
      <c r="C14" s="594">
        <v>185</v>
      </c>
      <c r="D14" s="595">
        <v>180.7</v>
      </c>
      <c r="E14" s="596">
        <f>SUM((D14/C14)*100)</f>
        <v>97.67567567567566</v>
      </c>
      <c r="F14" s="595">
        <v>179.4</v>
      </c>
      <c r="G14" s="597">
        <f>SUM((D14/F14)*100)</f>
        <v>100.72463768115941</v>
      </c>
    </row>
    <row r="15" spans="1:7" ht="15.75">
      <c r="A15" s="590"/>
      <c r="B15" s="590" t="s">
        <v>234</v>
      </c>
      <c r="C15" s="594"/>
      <c r="D15" s="598"/>
      <c r="E15" s="599"/>
      <c r="F15" s="598"/>
      <c r="G15" s="600"/>
    </row>
    <row r="16" spans="1:7" ht="15.75">
      <c r="A16" s="586" t="s">
        <v>235</v>
      </c>
      <c r="B16" s="590" t="s">
        <v>202</v>
      </c>
      <c r="C16" s="594">
        <v>44607</v>
      </c>
      <c r="D16" s="601">
        <v>44497</v>
      </c>
      <c r="E16" s="596">
        <f>SUM((D16/C16)*100)</f>
        <v>99.75340193243213</v>
      </c>
      <c r="F16" s="601">
        <v>42179</v>
      </c>
      <c r="G16" s="597">
        <f>SUM((D16/F16)*100)</f>
        <v>105.49562578534342</v>
      </c>
    </row>
    <row r="17" spans="1:7" ht="15">
      <c r="A17" s="590" t="s">
        <v>236</v>
      </c>
      <c r="B17" s="590"/>
      <c r="C17" s="594"/>
      <c r="E17" s="600"/>
      <c r="G17" s="600"/>
    </row>
    <row r="18" spans="1:7" ht="15.75">
      <c r="A18" s="586" t="s">
        <v>237</v>
      </c>
      <c r="B18" s="590"/>
      <c r="C18" s="602">
        <v>33500</v>
      </c>
      <c r="D18" s="601">
        <v>30532</v>
      </c>
      <c r="E18" s="596">
        <f>SUM((D18/C18)*100)</f>
        <v>91.14029850746269</v>
      </c>
      <c r="F18" s="601">
        <v>29498</v>
      </c>
      <c r="G18" s="597">
        <f>SUM((D18/F18)*100)</f>
        <v>103.50532239473861</v>
      </c>
    </row>
    <row r="19" spans="1:7" ht="15.75">
      <c r="A19" s="586" t="s">
        <v>238</v>
      </c>
      <c r="B19" s="590"/>
      <c r="C19" s="602">
        <v>4000</v>
      </c>
      <c r="D19" s="600">
        <v>3772</v>
      </c>
      <c r="E19" s="596">
        <f>SUM((D19/C19)*100)</f>
        <v>94.3</v>
      </c>
      <c r="F19" s="600">
        <v>3470</v>
      </c>
      <c r="G19" s="597">
        <f>SUM((D19/F19)*100)</f>
        <v>108.70317002881845</v>
      </c>
    </row>
    <row r="20" spans="1:7" ht="15.75">
      <c r="A20" s="586" t="s">
        <v>239</v>
      </c>
      <c r="B20" s="590"/>
      <c r="C20" s="602">
        <v>3000</v>
      </c>
      <c r="D20" s="600">
        <v>3746</v>
      </c>
      <c r="E20" s="596">
        <f>SUM((D20/C20)*100)</f>
        <v>124.86666666666666</v>
      </c>
      <c r="F20" s="600">
        <v>2936</v>
      </c>
      <c r="G20" s="597">
        <f>SUM((D20/F20)*100)</f>
        <v>127.58855585831064</v>
      </c>
    </row>
    <row r="21" spans="1:7" ht="15.75">
      <c r="A21" s="586" t="s">
        <v>240</v>
      </c>
      <c r="B21" s="590"/>
      <c r="C21" s="602">
        <v>450</v>
      </c>
      <c r="D21" s="600">
        <v>485</v>
      </c>
      <c r="E21" s="596">
        <f>SUM((D21/C21)*100)</f>
        <v>107.77777777777777</v>
      </c>
      <c r="F21" s="600">
        <v>444</v>
      </c>
      <c r="G21" s="597">
        <f>SUM((D21/F21)*100)</f>
        <v>109.23423423423424</v>
      </c>
    </row>
    <row r="22" spans="1:7" ht="15.75">
      <c r="A22" s="586" t="s">
        <v>241</v>
      </c>
      <c r="B22" s="590"/>
      <c r="C22" s="603"/>
      <c r="D22" s="600"/>
      <c r="E22" s="599"/>
      <c r="F22" s="600"/>
      <c r="G22" s="600"/>
    </row>
    <row r="23" spans="1:7" ht="15.75">
      <c r="A23" s="590"/>
      <c r="B23" s="590"/>
      <c r="C23" s="603"/>
      <c r="D23" s="600"/>
      <c r="E23" s="599"/>
      <c r="F23" s="600"/>
      <c r="G23" s="600"/>
    </row>
    <row r="24" spans="1:7" ht="15.75">
      <c r="A24" s="586" t="s">
        <v>242</v>
      </c>
      <c r="B24" s="590" t="s">
        <v>151</v>
      </c>
      <c r="C24" s="604">
        <f>CEILING(C16*1000/C14/12,1)</f>
        <v>20094</v>
      </c>
      <c r="D24" s="604">
        <f>CEILING(D16*1000/D14/12,1)</f>
        <v>20521</v>
      </c>
      <c r="E24" s="597">
        <f>SUM((D24/C24)*100)</f>
        <v>102.12501244152483</v>
      </c>
      <c r="F24" s="604">
        <f>CEILING(F16*1000/F14/12,1)</f>
        <v>19593</v>
      </c>
      <c r="G24" s="597">
        <f>SUM((D24/F24)*100)</f>
        <v>104.73638544378095</v>
      </c>
    </row>
    <row r="25" spans="1:7" ht="15.75">
      <c r="A25" s="586"/>
      <c r="B25" s="590"/>
      <c r="C25" s="603"/>
      <c r="D25" s="600"/>
      <c r="E25" s="599"/>
      <c r="F25" s="600"/>
      <c r="G25" s="600"/>
    </row>
    <row r="26" spans="1:7" ht="15.75">
      <c r="A26" s="586" t="s">
        <v>243</v>
      </c>
      <c r="B26" s="590" t="s">
        <v>202</v>
      </c>
      <c r="C26" s="594">
        <v>1250</v>
      </c>
      <c r="D26" s="600">
        <v>1328</v>
      </c>
      <c r="E26" s="596">
        <f>SUM((D26/C26)*100)</f>
        <v>106.24</v>
      </c>
      <c r="F26" s="600">
        <v>1283</v>
      </c>
      <c r="G26" s="597">
        <f>SUM((D26/F26)*100)</f>
        <v>103.50740452065472</v>
      </c>
    </row>
    <row r="27" spans="1:7" ht="15">
      <c r="A27" s="590"/>
      <c r="B27" s="590"/>
      <c r="C27" s="590"/>
      <c r="D27" s="590"/>
      <c r="E27" s="593"/>
      <c r="F27" s="590"/>
      <c r="G27" s="590"/>
    </row>
    <row r="28" spans="1:7" ht="15">
      <c r="A28" s="590"/>
      <c r="B28" s="590"/>
      <c r="C28" s="590"/>
      <c r="D28" s="590"/>
      <c r="E28" s="593"/>
      <c r="F28" s="590"/>
      <c r="G28" s="590"/>
    </row>
    <row r="29" spans="1:7" ht="15">
      <c r="A29" s="590"/>
      <c r="B29" s="590"/>
      <c r="C29" s="590"/>
      <c r="D29" s="590"/>
      <c r="E29" s="593"/>
      <c r="F29" s="590"/>
      <c r="G29" s="590"/>
    </row>
    <row r="30" spans="1:7" ht="18">
      <c r="A30" s="592" t="s">
        <v>53</v>
      </c>
      <c r="B30" s="590"/>
      <c r="C30" s="590"/>
      <c r="D30" s="590"/>
      <c r="E30" s="593"/>
      <c r="F30" s="590"/>
      <c r="G30" s="590"/>
    </row>
    <row r="31" spans="1:7" ht="15">
      <c r="A31" s="590"/>
      <c r="B31" s="590"/>
      <c r="C31" s="590"/>
      <c r="D31" s="590"/>
      <c r="E31" s="593"/>
      <c r="F31" s="590"/>
      <c r="G31" s="590"/>
    </row>
    <row r="32" spans="1:7" ht="15.75">
      <c r="A32" s="586" t="s">
        <v>49</v>
      </c>
      <c r="B32" s="590" t="s">
        <v>244</v>
      </c>
      <c r="C32" s="605" t="s">
        <v>180</v>
      </c>
      <c r="D32" s="586">
        <v>0.4</v>
      </c>
      <c r="E32" s="606" t="s">
        <v>180</v>
      </c>
      <c r="F32" s="586">
        <v>0.5</v>
      </c>
      <c r="G32" s="597">
        <f>SUM((D32/F32)*100)</f>
        <v>80</v>
      </c>
    </row>
    <row r="33" spans="1:7" ht="15">
      <c r="A33" s="586"/>
      <c r="B33" s="590" t="s">
        <v>234</v>
      </c>
      <c r="C33" s="605"/>
      <c r="D33" s="586"/>
      <c r="E33" s="607"/>
      <c r="F33" s="586"/>
      <c r="G33" s="586"/>
    </row>
    <row r="34" spans="1:7" ht="15.75">
      <c r="A34" s="586" t="s">
        <v>235</v>
      </c>
      <c r="B34" s="590" t="s">
        <v>202</v>
      </c>
      <c r="C34" s="605" t="s">
        <v>180</v>
      </c>
      <c r="D34" s="586">
        <v>104</v>
      </c>
      <c r="E34" s="606" t="s">
        <v>180</v>
      </c>
      <c r="F34" s="586">
        <v>128</v>
      </c>
      <c r="G34" s="597">
        <f>SUM((D34/F34)*100)</f>
        <v>81.25</v>
      </c>
    </row>
    <row r="35" spans="1:7" ht="15">
      <c r="A35" s="586"/>
      <c r="B35" s="590"/>
      <c r="C35" s="605"/>
      <c r="D35" s="586"/>
      <c r="E35" s="607"/>
      <c r="F35" s="586"/>
      <c r="G35" s="586"/>
    </row>
    <row r="36" spans="1:7" ht="15.75">
      <c r="A36" s="586" t="s">
        <v>242</v>
      </c>
      <c r="B36" s="590" t="s">
        <v>151</v>
      </c>
      <c r="C36" s="605" t="s">
        <v>180</v>
      </c>
      <c r="D36" s="608">
        <f>SUM(((D34*1000)/D32)/12)</f>
        <v>21666.666666666668</v>
      </c>
      <c r="E36" s="606" t="s">
        <v>180</v>
      </c>
      <c r="F36" s="608">
        <f>SUM(((F34*1000)/F32)/12)</f>
        <v>21333.333333333332</v>
      </c>
      <c r="G36" s="597">
        <f>SUM((D36/F36)*100)</f>
        <v>101.56250000000003</v>
      </c>
    </row>
    <row r="37" spans="1:7" ht="15">
      <c r="A37" s="586"/>
      <c r="B37" s="590"/>
      <c r="C37" s="605"/>
      <c r="D37" s="586"/>
      <c r="E37" s="607"/>
      <c r="F37" s="586"/>
      <c r="G37" s="586"/>
    </row>
    <row r="38" spans="1:7" ht="15.75">
      <c r="A38" s="586" t="s">
        <v>245</v>
      </c>
      <c r="B38" s="590" t="s">
        <v>202</v>
      </c>
      <c r="C38" s="605" t="s">
        <v>180</v>
      </c>
      <c r="D38" s="586"/>
      <c r="E38" s="606" t="s">
        <v>180</v>
      </c>
      <c r="F38" s="586"/>
      <c r="G38" s="586"/>
    </row>
    <row r="39" spans="1:7" ht="15">
      <c r="A39" s="590"/>
      <c r="B39" s="590"/>
      <c r="C39" s="590"/>
      <c r="D39" s="590"/>
      <c r="E39" s="590"/>
      <c r="F39" s="590"/>
      <c r="G39" s="590"/>
    </row>
    <row r="40" spans="1:7" ht="15.75" thickBot="1">
      <c r="A40" s="609"/>
      <c r="B40" s="609"/>
      <c r="C40" s="609"/>
      <c r="D40" s="609"/>
      <c r="E40" s="609"/>
      <c r="F40" s="609"/>
      <c r="G40" s="609"/>
    </row>
    <row r="42" ht="15">
      <c r="A42" s="578" t="s">
        <v>246</v>
      </c>
    </row>
    <row r="43" ht="15">
      <c r="A43" s="578" t="s">
        <v>247</v>
      </c>
    </row>
    <row r="45" spans="1:5" ht="15">
      <c r="A45" s="578" t="s">
        <v>248</v>
      </c>
      <c r="B45" s="578" t="s">
        <v>249</v>
      </c>
      <c r="C45" s="610" t="s">
        <v>250</v>
      </c>
      <c r="E45" s="578" t="s">
        <v>251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na Vinohradech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R.Pipkova</dc:creator>
  <cp:keywords/>
  <dc:description/>
  <cp:lastModifiedBy>R.Pipkova</cp:lastModifiedBy>
  <cp:lastPrinted>2013-02-27T14:17:28Z</cp:lastPrinted>
  <dcterms:created xsi:type="dcterms:W3CDTF">2013-01-29T09:37:07Z</dcterms:created>
  <dcterms:modified xsi:type="dcterms:W3CDTF">2013-03-01T11:05:02Z</dcterms:modified>
  <cp:category/>
  <cp:version/>
  <cp:contentType/>
  <cp:contentStatus/>
</cp:coreProperties>
</file>