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95" windowHeight="13500" activeTab="0"/>
  </bookViews>
  <sheets>
    <sheet name="Hlavní čin. PO" sheetId="1" r:id="rId1"/>
    <sheet name="Doplňk.čin.PO" sheetId="2" r:id="rId2"/>
  </sheets>
  <definedNames/>
  <calcPr fullCalcOnLoad="1"/>
</workbook>
</file>

<file path=xl/sharedStrings.xml><?xml version="1.0" encoding="utf-8"?>
<sst xmlns="http://schemas.openxmlformats.org/spreadsheetml/2006/main" count="104" uniqueCount="66">
  <si>
    <t>Organizace:  Divadlo na Vinohradech</t>
  </si>
  <si>
    <t xml:space="preserve">          Tabulka č. 1</t>
  </si>
  <si>
    <t>Hlavní činnost</t>
  </si>
  <si>
    <t>v tis.Kč</t>
  </si>
  <si>
    <t>Schv. rozp.</t>
  </si>
  <si>
    <t>Uprav. rozp.</t>
  </si>
  <si>
    <t>Skutečnost</t>
  </si>
  <si>
    <t>% plnění</t>
  </si>
  <si>
    <t>Index</t>
  </si>
  <si>
    <t>Oček. skut.</t>
  </si>
  <si>
    <t>k UR</t>
  </si>
  <si>
    <t>TRŽBY celkem</t>
  </si>
  <si>
    <t>NÁKLADY celkem</t>
  </si>
  <si>
    <t>z toho vybrané položky</t>
  </si>
  <si>
    <t>Spotřebované nákupy</t>
  </si>
  <si>
    <t>z toho: spotřební materiál</t>
  </si>
  <si>
    <t xml:space="preserve">           drobný hmotný majetek</t>
  </si>
  <si>
    <t xml:space="preserve">            spotřeba energie</t>
  </si>
  <si>
    <t>Služby</t>
  </si>
  <si>
    <t>z toho: výkony spojů</t>
  </si>
  <si>
    <t xml:space="preserve">            ostatní služby</t>
  </si>
  <si>
    <t xml:space="preserve">           nájemné a služby (nebyt.pr.)</t>
  </si>
  <si>
    <t xml:space="preserve">           úklid</t>
  </si>
  <si>
    <t xml:space="preserve">           náklady na leasing</t>
  </si>
  <si>
    <t xml:space="preserve">           opravy a udržování</t>
  </si>
  <si>
    <t xml:space="preserve">           cestovné</t>
  </si>
  <si>
    <t xml:space="preserve">           náklady na reprezentaci</t>
  </si>
  <si>
    <t>Osobní náklady</t>
  </si>
  <si>
    <t>z toho: ostatní osobní náklady</t>
  </si>
  <si>
    <t xml:space="preserve">           mzdové náklady</t>
  </si>
  <si>
    <t xml:space="preserve">            zákonné soc. pojištění</t>
  </si>
  <si>
    <t xml:space="preserve">            zákon. soc.náklady (FKSP)</t>
  </si>
  <si>
    <t xml:space="preserve">            ostatní(strav., pr.nesch.)</t>
  </si>
  <si>
    <t>Daně a poplatky</t>
  </si>
  <si>
    <t xml:space="preserve">             (s výjimkou daně z příjmů)</t>
  </si>
  <si>
    <t>Ostatní náklady</t>
  </si>
  <si>
    <t>z toho: úroky</t>
  </si>
  <si>
    <t xml:space="preserve">            manka a škody</t>
  </si>
  <si>
    <t xml:space="preserve">            jiné ostatní náklady</t>
  </si>
  <si>
    <t>Odpisy</t>
  </si>
  <si>
    <t>z toho: z budov a staveb</t>
  </si>
  <si>
    <t xml:space="preserve">           zařízení</t>
  </si>
  <si>
    <t xml:space="preserve">           nehmotný majetek</t>
  </si>
  <si>
    <t xml:space="preserve">NEINVEST.PŘÍSPĚVEK </t>
  </si>
  <si>
    <t>Počet zaměstnanců</t>
  </si>
  <si>
    <t xml:space="preserve">          </t>
  </si>
  <si>
    <t>Zpracoval/a/:Mgr.Pipková</t>
  </si>
  <si>
    <t>Schválil/a/:Mgr.Gregorini</t>
  </si>
  <si>
    <t>telefon:296550215</t>
  </si>
  <si>
    <r>
      <t xml:space="preserve">HOSP. VÝSLEDEK </t>
    </r>
    <r>
      <rPr>
        <sz val="8"/>
        <rFont val="Arial CE"/>
        <family val="2"/>
      </rPr>
      <t>(+zisk, -ztráta)</t>
    </r>
  </si>
  <si>
    <t xml:space="preserve">                Tabulka č. 5</t>
  </si>
  <si>
    <t>Doplňková činnost</t>
  </si>
  <si>
    <t>v tis. Kč</t>
  </si>
  <si>
    <t>%</t>
  </si>
  <si>
    <t>plnění</t>
  </si>
  <si>
    <t xml:space="preserve">            ostatní</t>
  </si>
  <si>
    <t xml:space="preserve">          ostatní služby</t>
  </si>
  <si>
    <t>HOSPODÁŘSKÝ VÝSLEDEK</t>
  </si>
  <si>
    <t xml:space="preserve"> (+ zisk, - ztráta)</t>
  </si>
  <si>
    <t>Zpracoval:Mgr.Pipková</t>
  </si>
  <si>
    <t>Schválil:Mgr.Gregorini</t>
  </si>
  <si>
    <t xml:space="preserve">                  Rozbor hospodaření  PO  za rok 2011</t>
  </si>
  <si>
    <t>2011/10</t>
  </si>
  <si>
    <t xml:space="preserve">                        Rozbor hospodaření PO za rok 2011</t>
  </si>
  <si>
    <t>2010/11</t>
  </si>
  <si>
    <t>Dne: 31.1.2012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</si>
</sst>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4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8" fillId="0" borderId="20" xfId="0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workbookViewId="0" topLeftCell="A10">
      <selection activeCell="A34" sqref="A34"/>
    </sheetView>
  </sheetViews>
  <sheetFormatPr defaultColWidth="9.00390625" defaultRowHeight="12.75"/>
  <cols>
    <col min="1" max="1" width="25.375" style="0" customWidth="1"/>
    <col min="2" max="4" width="10.125" style="0" customWidth="1"/>
    <col min="5" max="5" width="7.375" style="0" customWidth="1"/>
    <col min="6" max="6" width="10.125" style="0" customWidth="1"/>
    <col min="7" max="7" width="8.625" style="0" customWidth="1"/>
    <col min="8" max="8" width="0.2421875" style="0" hidden="1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6" ht="12.75">
      <c r="A1" s="1" t="s">
        <v>0</v>
      </c>
      <c r="F1" t="s">
        <v>1</v>
      </c>
    </row>
    <row r="2" ht="12.75">
      <c r="F2" s="2"/>
    </row>
    <row r="3" spans="6:7" ht="12.75">
      <c r="F3" s="2"/>
      <c r="G3" s="2"/>
    </row>
    <row r="4" spans="1:5" ht="18">
      <c r="A4" s="3" t="s">
        <v>63</v>
      </c>
      <c r="B4" s="4"/>
      <c r="C4" s="4"/>
      <c r="D4" s="4"/>
      <c r="E4" s="4"/>
    </row>
    <row r="5" spans="1:5" ht="18">
      <c r="A5" s="3"/>
      <c r="B5" s="4"/>
      <c r="C5" s="4"/>
      <c r="D5" s="4"/>
      <c r="E5" s="4"/>
    </row>
    <row r="6" spans="1:5" ht="18.75">
      <c r="A6" s="5" t="s">
        <v>2</v>
      </c>
      <c r="B6" s="4"/>
      <c r="C6" s="4"/>
      <c r="D6" s="4"/>
      <c r="E6" s="4"/>
    </row>
    <row r="7" spans="1:5" ht="18">
      <c r="A7" s="3"/>
      <c r="B7" s="4"/>
      <c r="C7" s="4"/>
      <c r="D7" s="4"/>
      <c r="E7" s="4"/>
    </row>
    <row r="8" spans="6:7" ht="13.5" thickBot="1">
      <c r="F8" s="6"/>
      <c r="G8" s="6" t="s">
        <v>3</v>
      </c>
    </row>
    <row r="9" spans="1:8" ht="13.5" thickTop="1">
      <c r="A9" s="7"/>
      <c r="B9" s="8" t="s">
        <v>4</v>
      </c>
      <c r="C9" s="8" t="s">
        <v>5</v>
      </c>
      <c r="D9" s="9" t="s">
        <v>6</v>
      </c>
      <c r="E9" s="9" t="s">
        <v>7</v>
      </c>
      <c r="F9" s="9" t="s">
        <v>6</v>
      </c>
      <c r="G9" s="10" t="s">
        <v>8</v>
      </c>
      <c r="H9" s="11" t="s">
        <v>9</v>
      </c>
    </row>
    <row r="10" spans="1:8" ht="13.5" thickBot="1">
      <c r="A10" s="12"/>
      <c r="B10" s="13">
        <v>2011</v>
      </c>
      <c r="C10" s="13">
        <v>2011</v>
      </c>
      <c r="D10" s="14">
        <v>2011</v>
      </c>
      <c r="E10" s="14" t="s">
        <v>10</v>
      </c>
      <c r="F10" s="14">
        <v>2010</v>
      </c>
      <c r="G10" s="15" t="s">
        <v>64</v>
      </c>
      <c r="H10" s="16">
        <v>2004</v>
      </c>
    </row>
    <row r="11" spans="1:8" ht="12.75">
      <c r="A11" s="17" t="s">
        <v>11</v>
      </c>
      <c r="B11" s="18">
        <v>29379</v>
      </c>
      <c r="C11" s="18">
        <v>29379</v>
      </c>
      <c r="D11" s="18">
        <v>27099</v>
      </c>
      <c r="E11" s="19">
        <f>D11/C11*100</f>
        <v>92.23935464107015</v>
      </c>
      <c r="F11" s="18">
        <v>26279</v>
      </c>
      <c r="G11" s="20">
        <f>D11/F11</f>
        <v>1.031203622664485</v>
      </c>
      <c r="H11" s="21"/>
    </row>
    <row r="12" spans="1:8" ht="12.75">
      <c r="A12" s="22"/>
      <c r="B12" s="23"/>
      <c r="C12" s="23"/>
      <c r="D12" s="23"/>
      <c r="E12" s="24"/>
      <c r="F12" s="25"/>
      <c r="G12" s="26"/>
      <c r="H12" s="27"/>
    </row>
    <row r="13" spans="1:8" ht="12.75">
      <c r="A13" s="17" t="s">
        <v>12</v>
      </c>
      <c r="B13" s="18">
        <f>B15+B19+B28+B34+B36+B40</f>
        <v>99275</v>
      </c>
      <c r="C13" s="18">
        <f>C15+C19+C28+C34+C36+C40</f>
        <v>99275</v>
      </c>
      <c r="D13" s="18">
        <f>D15+D19+D28+D34+D36+D40</f>
        <v>96658</v>
      </c>
      <c r="E13" s="19">
        <f>D13/C13*100</f>
        <v>97.36388818937294</v>
      </c>
      <c r="F13" s="18">
        <f>F15+F19+F28+F34+F36+F40</f>
        <v>96068</v>
      </c>
      <c r="G13" s="20">
        <f>D13/F13</f>
        <v>1.0061414831161262</v>
      </c>
      <c r="H13" s="27"/>
    </row>
    <row r="14" spans="1:8" ht="12.75">
      <c r="A14" s="28" t="s">
        <v>13</v>
      </c>
      <c r="B14" s="29"/>
      <c r="C14" s="29"/>
      <c r="D14" s="29"/>
      <c r="E14" s="30"/>
      <c r="F14" s="29"/>
      <c r="G14" s="31"/>
      <c r="H14" s="27"/>
    </row>
    <row r="15" spans="1:8" ht="12.75">
      <c r="A15" s="17" t="s">
        <v>14</v>
      </c>
      <c r="B15" s="18">
        <f>B16+B17+B18</f>
        <v>12113</v>
      </c>
      <c r="C15" s="18">
        <f>C16+C17+C18</f>
        <v>12113</v>
      </c>
      <c r="D15" s="18">
        <f>D16+D17+D18</f>
        <v>11755</v>
      </c>
      <c r="E15" s="19">
        <f aca="true" t="shared" si="0" ref="E15:E23">D15/C15*100</f>
        <v>97.04449764715595</v>
      </c>
      <c r="F15" s="18">
        <f>F16+F17+F18</f>
        <v>12189</v>
      </c>
      <c r="G15" s="20">
        <f aca="true" t="shared" si="1" ref="G15:G23">D15/F15</f>
        <v>0.9643941258511773</v>
      </c>
      <c r="H15" s="27"/>
    </row>
    <row r="16" spans="1:8" ht="12.75">
      <c r="A16" s="28" t="s">
        <v>15</v>
      </c>
      <c r="B16" s="29">
        <v>6281</v>
      </c>
      <c r="C16" s="29">
        <v>6281</v>
      </c>
      <c r="D16" s="29">
        <v>6444</v>
      </c>
      <c r="E16" s="30">
        <f t="shared" si="0"/>
        <v>102.59512816430505</v>
      </c>
      <c r="F16" s="29">
        <v>6604</v>
      </c>
      <c r="G16" s="31">
        <f t="shared" si="1"/>
        <v>0.9757722592368262</v>
      </c>
      <c r="H16" s="27"/>
    </row>
    <row r="17" spans="1:8" ht="12.75">
      <c r="A17" s="28" t="s">
        <v>16</v>
      </c>
      <c r="B17" s="29">
        <v>800</v>
      </c>
      <c r="C17" s="29">
        <v>800</v>
      </c>
      <c r="D17" s="29">
        <v>751</v>
      </c>
      <c r="E17" s="30">
        <f t="shared" si="0"/>
        <v>93.875</v>
      </c>
      <c r="F17" s="29">
        <v>646</v>
      </c>
      <c r="G17" s="31">
        <f t="shared" si="1"/>
        <v>1.1625386996904026</v>
      </c>
      <c r="H17" s="27"/>
    </row>
    <row r="18" spans="1:8" ht="12.75">
      <c r="A18" s="28" t="s">
        <v>17</v>
      </c>
      <c r="B18" s="29">
        <v>5032</v>
      </c>
      <c r="C18" s="29">
        <v>5032</v>
      </c>
      <c r="D18" s="29">
        <v>4560</v>
      </c>
      <c r="E18" s="30">
        <f t="shared" si="0"/>
        <v>90.62003179650239</v>
      </c>
      <c r="F18" s="29">
        <v>4939</v>
      </c>
      <c r="G18" s="31">
        <f t="shared" si="1"/>
        <v>0.9232638185867584</v>
      </c>
      <c r="H18" s="27"/>
    </row>
    <row r="19" spans="1:8" ht="12.75">
      <c r="A19" s="17" t="s">
        <v>18</v>
      </c>
      <c r="B19" s="18">
        <f>B20+B21+B22+B23+B24+B25+B26+B27</f>
        <v>17250</v>
      </c>
      <c r="C19" s="18">
        <f>C20+C21+C22+C23+C24+C25+C26+C27</f>
        <v>17250</v>
      </c>
      <c r="D19" s="18">
        <f>D20+D21+D22+D23+D24+D25+D26+D27</f>
        <v>18605</v>
      </c>
      <c r="E19" s="19">
        <f t="shared" si="0"/>
        <v>107.85507246376811</v>
      </c>
      <c r="F19" s="18">
        <f>F20+F21+F22+F23+F24+F25+F26+F27</f>
        <v>17952</v>
      </c>
      <c r="G19" s="20">
        <f t="shared" si="1"/>
        <v>1.0363747771836007</v>
      </c>
      <c r="H19" s="27"/>
    </row>
    <row r="20" spans="1:8" ht="12.75">
      <c r="A20" s="28" t="s">
        <v>19</v>
      </c>
      <c r="B20" s="29">
        <v>1510</v>
      </c>
      <c r="C20" s="29">
        <v>1510</v>
      </c>
      <c r="D20" s="29">
        <v>1578</v>
      </c>
      <c r="E20" s="30">
        <f t="shared" si="0"/>
        <v>104.50331125827815</v>
      </c>
      <c r="F20" s="29">
        <v>1588</v>
      </c>
      <c r="G20" s="31">
        <f t="shared" si="1"/>
        <v>0.9937027707808564</v>
      </c>
      <c r="H20" s="27"/>
    </row>
    <row r="21" spans="1:8" ht="12.75">
      <c r="A21" s="28" t="s">
        <v>20</v>
      </c>
      <c r="B21" s="29">
        <v>12640</v>
      </c>
      <c r="C21" s="29">
        <v>12640</v>
      </c>
      <c r="D21" s="29">
        <v>13070</v>
      </c>
      <c r="E21" s="30">
        <f t="shared" si="0"/>
        <v>103.40189873417722</v>
      </c>
      <c r="F21" s="29">
        <v>12275</v>
      </c>
      <c r="G21" s="31">
        <f t="shared" si="1"/>
        <v>1.064765784114053</v>
      </c>
      <c r="H21" s="27"/>
    </row>
    <row r="22" spans="1:8" ht="12.75">
      <c r="A22" s="28" t="s">
        <v>21</v>
      </c>
      <c r="B22" s="29">
        <v>175</v>
      </c>
      <c r="C22" s="29">
        <v>175</v>
      </c>
      <c r="D22" s="29">
        <v>159</v>
      </c>
      <c r="E22" s="30">
        <f t="shared" si="0"/>
        <v>90.85714285714286</v>
      </c>
      <c r="F22" s="29">
        <v>173</v>
      </c>
      <c r="G22" s="31">
        <f t="shared" si="1"/>
        <v>0.9190751445086706</v>
      </c>
      <c r="H22" s="27"/>
    </row>
    <row r="23" spans="1:8" ht="12.75">
      <c r="A23" s="28" t="s">
        <v>22</v>
      </c>
      <c r="B23" s="29">
        <v>300</v>
      </c>
      <c r="C23" s="29">
        <v>300</v>
      </c>
      <c r="D23" s="29">
        <v>314</v>
      </c>
      <c r="E23" s="30">
        <f t="shared" si="0"/>
        <v>104.66666666666666</v>
      </c>
      <c r="F23" s="29">
        <v>328</v>
      </c>
      <c r="G23" s="31">
        <f t="shared" si="1"/>
        <v>0.9573170731707317</v>
      </c>
      <c r="H23" s="27"/>
    </row>
    <row r="24" spans="1:8" ht="12.75">
      <c r="A24" s="28" t="s">
        <v>23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31">
        <v>0</v>
      </c>
      <c r="H24" s="27"/>
    </row>
    <row r="25" spans="1:8" ht="12.75">
      <c r="A25" s="28" t="s">
        <v>24</v>
      </c>
      <c r="B25" s="29">
        <v>2540</v>
      </c>
      <c r="C25" s="29">
        <v>2540</v>
      </c>
      <c r="D25" s="29">
        <v>3424</v>
      </c>
      <c r="E25" s="30">
        <f aca="true" t="shared" si="2" ref="E25:E34">D25/C25*100</f>
        <v>134.80314960629923</v>
      </c>
      <c r="F25" s="29">
        <v>3511</v>
      </c>
      <c r="G25" s="31">
        <f aca="true" t="shared" si="3" ref="G25:G34">D25/F25</f>
        <v>0.9752207348333808</v>
      </c>
      <c r="H25" s="27"/>
    </row>
    <row r="26" spans="1:8" ht="12.75">
      <c r="A26" s="28" t="s">
        <v>25</v>
      </c>
      <c r="B26" s="29">
        <v>70</v>
      </c>
      <c r="C26" s="29">
        <v>70</v>
      </c>
      <c r="D26" s="29">
        <v>37</v>
      </c>
      <c r="E26" s="30">
        <f t="shared" si="2"/>
        <v>52.85714285714286</v>
      </c>
      <c r="F26" s="29">
        <v>62</v>
      </c>
      <c r="G26" s="31">
        <f t="shared" si="3"/>
        <v>0.5967741935483871</v>
      </c>
      <c r="H26" s="27"/>
    </row>
    <row r="27" spans="1:8" ht="12.75">
      <c r="A27" s="28" t="s">
        <v>26</v>
      </c>
      <c r="B27" s="29">
        <v>15</v>
      </c>
      <c r="C27" s="29">
        <v>15</v>
      </c>
      <c r="D27" s="29">
        <v>23</v>
      </c>
      <c r="E27" s="30">
        <f t="shared" si="2"/>
        <v>153.33333333333334</v>
      </c>
      <c r="F27" s="29">
        <v>15</v>
      </c>
      <c r="G27" s="31">
        <f t="shared" si="3"/>
        <v>1.5333333333333334</v>
      </c>
      <c r="H27" s="27"/>
    </row>
    <row r="28" spans="1:8" ht="12.75">
      <c r="A28" s="17" t="s">
        <v>27</v>
      </c>
      <c r="B28" s="18">
        <f>B29+B30+B31+B32+B33</f>
        <v>63581</v>
      </c>
      <c r="C28" s="18">
        <f>C29+C30+C31+C32+C33</f>
        <v>63581</v>
      </c>
      <c r="D28" s="18">
        <f>D29+D30+D31+D32+D33</f>
        <v>59752</v>
      </c>
      <c r="E28" s="19">
        <f t="shared" si="2"/>
        <v>93.97776065176704</v>
      </c>
      <c r="F28" s="18">
        <f>F29+F30+F31+F32+F33</f>
        <v>59443</v>
      </c>
      <c r="G28" s="20">
        <f t="shared" si="3"/>
        <v>1.0051982571539122</v>
      </c>
      <c r="H28" s="27"/>
    </row>
    <row r="29" spans="1:8" ht="12.75">
      <c r="A29" s="28" t="s">
        <v>28</v>
      </c>
      <c r="B29" s="29">
        <v>1300</v>
      </c>
      <c r="C29" s="29">
        <v>1300</v>
      </c>
      <c r="D29" s="29">
        <v>1253</v>
      </c>
      <c r="E29" s="30">
        <f t="shared" si="2"/>
        <v>96.38461538461539</v>
      </c>
      <c r="F29" s="29">
        <v>1272</v>
      </c>
      <c r="G29" s="31">
        <f t="shared" si="3"/>
        <v>0.985062893081761</v>
      </c>
      <c r="H29" s="27"/>
    </row>
    <row r="30" spans="1:8" ht="12.75">
      <c r="A30" s="28" t="s">
        <v>29</v>
      </c>
      <c r="B30" s="29">
        <v>44607</v>
      </c>
      <c r="C30" s="29">
        <v>44607</v>
      </c>
      <c r="D30" s="29">
        <v>42179</v>
      </c>
      <c r="E30" s="30">
        <f t="shared" si="2"/>
        <v>94.55690810859282</v>
      </c>
      <c r="F30" s="29">
        <v>41689</v>
      </c>
      <c r="G30" s="31">
        <f t="shared" si="3"/>
        <v>1.011753700016791</v>
      </c>
      <c r="H30" s="27"/>
    </row>
    <row r="31" spans="1:8" ht="12.75">
      <c r="A31" s="28" t="s">
        <v>30</v>
      </c>
      <c r="B31" s="29">
        <v>16078</v>
      </c>
      <c r="C31" s="29">
        <v>16078</v>
      </c>
      <c r="D31" s="29">
        <v>14695</v>
      </c>
      <c r="E31" s="30">
        <f t="shared" si="2"/>
        <v>91.39818385371315</v>
      </c>
      <c r="F31" s="29">
        <v>14546</v>
      </c>
      <c r="G31" s="31">
        <f t="shared" si="3"/>
        <v>1.0102433658737797</v>
      </c>
      <c r="H31" s="27"/>
    </row>
    <row r="32" spans="1:8" ht="12.75">
      <c r="A32" s="28" t="s">
        <v>31</v>
      </c>
      <c r="B32" s="29">
        <v>446</v>
      </c>
      <c r="C32" s="29">
        <v>446</v>
      </c>
      <c r="D32" s="29">
        <v>423</v>
      </c>
      <c r="E32" s="30">
        <f t="shared" si="2"/>
        <v>94.84304932735425</v>
      </c>
      <c r="F32" s="29">
        <v>834</v>
      </c>
      <c r="G32" s="31">
        <f t="shared" si="3"/>
        <v>0.5071942446043165</v>
      </c>
      <c r="H32" s="27"/>
    </row>
    <row r="33" spans="1:8" ht="12.75">
      <c r="A33" s="28" t="s">
        <v>32</v>
      </c>
      <c r="B33" s="29">
        <v>1150</v>
      </c>
      <c r="C33" s="29">
        <v>1150</v>
      </c>
      <c r="D33" s="29">
        <v>1202</v>
      </c>
      <c r="E33" s="30">
        <f t="shared" si="2"/>
        <v>104.52173913043478</v>
      </c>
      <c r="F33" s="29">
        <v>1102</v>
      </c>
      <c r="G33" s="31">
        <f t="shared" si="3"/>
        <v>1.0907441016333939</v>
      </c>
      <c r="H33" s="27"/>
    </row>
    <row r="34" spans="1:8" ht="12.75">
      <c r="A34" s="17" t="s">
        <v>33</v>
      </c>
      <c r="B34" s="18">
        <v>4</v>
      </c>
      <c r="C34" s="18">
        <v>4</v>
      </c>
      <c r="D34" s="18">
        <v>4</v>
      </c>
      <c r="E34" s="19">
        <f t="shared" si="2"/>
        <v>100</v>
      </c>
      <c r="F34" s="18">
        <v>4</v>
      </c>
      <c r="G34" s="20">
        <f t="shared" si="3"/>
        <v>1</v>
      </c>
      <c r="H34" s="27"/>
    </row>
    <row r="35" spans="1:8" ht="12.75">
      <c r="A35" s="28" t="s">
        <v>34</v>
      </c>
      <c r="B35" s="29"/>
      <c r="C35" s="29"/>
      <c r="D35" s="29"/>
      <c r="E35" s="30"/>
      <c r="F35" s="29"/>
      <c r="G35" s="31"/>
      <c r="H35" s="27"/>
    </row>
    <row r="36" spans="1:8" ht="12.75">
      <c r="A36" s="17" t="s">
        <v>35</v>
      </c>
      <c r="B36" s="18">
        <f>B37+B38+B39</f>
        <v>1229</v>
      </c>
      <c r="C36" s="18">
        <f>C37+C38+C39</f>
        <v>1229</v>
      </c>
      <c r="D36" s="18">
        <f>D37+D38+D39</f>
        <v>1532</v>
      </c>
      <c r="E36" s="19">
        <f>D36/C36*100</f>
        <v>124.65419039869813</v>
      </c>
      <c r="F36" s="18">
        <f>F37+F38+F39</f>
        <v>1177</v>
      </c>
      <c r="G36" s="20">
        <f>D36/F36</f>
        <v>1.3016142735768903</v>
      </c>
      <c r="H36" s="27"/>
    </row>
    <row r="37" spans="1:8" ht="12.75">
      <c r="A37" s="28" t="s">
        <v>36</v>
      </c>
      <c r="B37" s="29">
        <v>0</v>
      </c>
      <c r="C37" s="29">
        <v>0</v>
      </c>
      <c r="D37" s="29">
        <v>0</v>
      </c>
      <c r="E37" s="30">
        <v>0</v>
      </c>
      <c r="F37" s="29">
        <v>0</v>
      </c>
      <c r="G37" s="31">
        <v>0</v>
      </c>
      <c r="H37" s="27"/>
    </row>
    <row r="38" spans="1:8" ht="12.75">
      <c r="A38" s="28" t="s">
        <v>37</v>
      </c>
      <c r="B38" s="29">
        <v>150</v>
      </c>
      <c r="C38" s="29">
        <v>150</v>
      </c>
      <c r="D38" s="29">
        <v>390</v>
      </c>
      <c r="E38" s="30">
        <f aca="true" t="shared" si="4" ref="E38:E44">D38/C38*100</f>
        <v>260</v>
      </c>
      <c r="F38" s="29">
        <v>154</v>
      </c>
      <c r="G38" s="31">
        <f aca="true" t="shared" si="5" ref="G38:G45">D38/F38</f>
        <v>2.5324675324675323</v>
      </c>
      <c r="H38" s="27"/>
    </row>
    <row r="39" spans="1:8" ht="12.75">
      <c r="A39" s="28" t="s">
        <v>38</v>
      </c>
      <c r="B39" s="29">
        <v>1079</v>
      </c>
      <c r="C39" s="29">
        <v>1079</v>
      </c>
      <c r="D39" s="29">
        <v>1142</v>
      </c>
      <c r="E39" s="30">
        <f t="shared" si="4"/>
        <v>105.83873957367933</v>
      </c>
      <c r="F39" s="29">
        <v>1023</v>
      </c>
      <c r="G39" s="31">
        <f t="shared" si="5"/>
        <v>1.1163245356793743</v>
      </c>
      <c r="H39" s="27"/>
    </row>
    <row r="40" spans="1:8" ht="12.75">
      <c r="A40" s="17" t="s">
        <v>39</v>
      </c>
      <c r="B40" s="18">
        <f>B41+B42+B43</f>
        <v>5098</v>
      </c>
      <c r="C40" s="18">
        <f>C41+C42+C43</f>
        <v>5098</v>
      </c>
      <c r="D40" s="18">
        <f>D41+D42+D43</f>
        <v>5010</v>
      </c>
      <c r="E40" s="19">
        <f t="shared" si="4"/>
        <v>98.2738328756375</v>
      </c>
      <c r="F40" s="18">
        <f>F41+F42+F43</f>
        <v>5303</v>
      </c>
      <c r="G40" s="20">
        <f t="shared" si="5"/>
        <v>0.9447482557043183</v>
      </c>
      <c r="H40" s="27"/>
    </row>
    <row r="41" spans="1:8" ht="12.75">
      <c r="A41" s="28" t="s">
        <v>40</v>
      </c>
      <c r="B41" s="29">
        <v>910</v>
      </c>
      <c r="C41" s="29">
        <v>910</v>
      </c>
      <c r="D41" s="29">
        <v>907</v>
      </c>
      <c r="E41" s="30">
        <f t="shared" si="4"/>
        <v>99.67032967032966</v>
      </c>
      <c r="F41" s="29">
        <v>892</v>
      </c>
      <c r="G41" s="31">
        <f t="shared" si="5"/>
        <v>1.0168161434977578</v>
      </c>
      <c r="H41" s="27"/>
    </row>
    <row r="42" spans="1:8" ht="12.75">
      <c r="A42" s="28" t="s">
        <v>41</v>
      </c>
      <c r="B42" s="29">
        <v>4106</v>
      </c>
      <c r="C42" s="29">
        <v>4106</v>
      </c>
      <c r="D42" s="29">
        <v>4013</v>
      </c>
      <c r="E42" s="30">
        <f t="shared" si="4"/>
        <v>97.73502191914272</v>
      </c>
      <c r="F42" s="29">
        <v>4323</v>
      </c>
      <c r="G42" s="31">
        <f t="shared" si="5"/>
        <v>0.9282905389775619</v>
      </c>
      <c r="H42" s="27"/>
    </row>
    <row r="43" spans="1:8" ht="12.75">
      <c r="A43" s="28" t="s">
        <v>42</v>
      </c>
      <c r="B43" s="29">
        <v>82</v>
      </c>
      <c r="C43" s="29">
        <v>82</v>
      </c>
      <c r="D43" s="29">
        <v>90</v>
      </c>
      <c r="E43" s="30">
        <f t="shared" si="4"/>
        <v>109.75609756097562</v>
      </c>
      <c r="F43" s="29">
        <v>88</v>
      </c>
      <c r="G43" s="31">
        <f t="shared" si="5"/>
        <v>1.0227272727272727</v>
      </c>
      <c r="H43" s="27"/>
    </row>
    <row r="44" spans="1:8" ht="12.75">
      <c r="A44" s="17" t="s">
        <v>43</v>
      </c>
      <c r="B44" s="18">
        <v>62962</v>
      </c>
      <c r="C44" s="18">
        <v>68962</v>
      </c>
      <c r="D44" s="18">
        <v>68962</v>
      </c>
      <c r="E44" s="19">
        <f t="shared" si="4"/>
        <v>100</v>
      </c>
      <c r="F44" s="18">
        <v>69762</v>
      </c>
      <c r="G44" s="20">
        <f t="shared" si="5"/>
        <v>0.9885324388635647</v>
      </c>
      <c r="H44" s="27"/>
    </row>
    <row r="45" spans="1:8" ht="12.75">
      <c r="A45" s="17" t="s">
        <v>49</v>
      </c>
      <c r="B45" s="29">
        <f>B44+B11-B13</f>
        <v>-6934</v>
      </c>
      <c r="C45" s="29">
        <f>C44+C11-C13</f>
        <v>-934</v>
      </c>
      <c r="D45" s="29">
        <f>D44+D11-D13</f>
        <v>-597</v>
      </c>
      <c r="E45" s="19"/>
      <c r="F45" s="29">
        <f>F44+F11-F13</f>
        <v>-27</v>
      </c>
      <c r="G45" s="31">
        <f t="shared" si="5"/>
        <v>22.11111111111111</v>
      </c>
      <c r="H45" s="27"/>
    </row>
    <row r="46" spans="1:8" ht="12.75">
      <c r="A46" s="22"/>
      <c r="B46" s="23"/>
      <c r="C46" s="23"/>
      <c r="D46" s="23"/>
      <c r="E46" s="24"/>
      <c r="F46" s="25"/>
      <c r="G46" s="26"/>
      <c r="H46" s="32"/>
    </row>
    <row r="47" spans="1:8" ht="13.5" thickBot="1">
      <c r="A47" s="33" t="s">
        <v>44</v>
      </c>
      <c r="B47" s="34">
        <v>185</v>
      </c>
      <c r="C47" s="34">
        <v>185</v>
      </c>
      <c r="D47" s="34">
        <v>183.3</v>
      </c>
      <c r="E47" s="35">
        <f>D47/C47*100</f>
        <v>99.0810810810811</v>
      </c>
      <c r="F47" s="34">
        <v>183.3</v>
      </c>
      <c r="G47" s="36">
        <f>D47/F47</f>
        <v>1</v>
      </c>
      <c r="H47" s="37" t="s">
        <v>45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 t="s">
        <v>46</v>
      </c>
      <c r="B50" s="6" t="s">
        <v>47</v>
      </c>
      <c r="C50" s="6"/>
      <c r="D50" s="6"/>
      <c r="E50" s="6"/>
      <c r="F50" s="6" t="s">
        <v>65</v>
      </c>
      <c r="G50" s="6"/>
    </row>
    <row r="51" spans="1:7" ht="12.75">
      <c r="A51" s="6" t="s">
        <v>48</v>
      </c>
      <c r="B51" s="6"/>
      <c r="C51" s="6"/>
      <c r="D51" s="6"/>
      <c r="E51" s="6"/>
      <c r="F51" s="6"/>
      <c r="G51" s="6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workbookViewId="0" topLeftCell="A1">
      <selection activeCell="C47" sqref="C47"/>
    </sheetView>
  </sheetViews>
  <sheetFormatPr defaultColWidth="9.00390625" defaultRowHeight="12.75"/>
  <cols>
    <col min="1" max="1" width="26.75390625" style="0" customWidth="1"/>
    <col min="2" max="3" width="12.375" style="0" customWidth="1"/>
    <col min="4" max="4" width="8.75390625" style="0" customWidth="1"/>
    <col min="5" max="5" width="10.75390625" style="0" customWidth="1"/>
    <col min="6" max="6" width="9.875" style="0" customWidth="1"/>
    <col min="7" max="7" width="13.75390625" style="0" customWidth="1"/>
    <col min="8" max="8" width="26.125" style="0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5" ht="12.75">
      <c r="A1" s="1" t="s">
        <v>0</v>
      </c>
      <c r="E1" t="s">
        <v>50</v>
      </c>
    </row>
    <row r="4" spans="1:4" ht="18">
      <c r="A4" s="38" t="s">
        <v>61</v>
      </c>
      <c r="D4" s="39"/>
    </row>
    <row r="5" spans="1:4" ht="18">
      <c r="A5" s="38"/>
      <c r="D5" s="39"/>
    </row>
    <row r="6" spans="1:4" ht="18.75">
      <c r="A6" s="5" t="s">
        <v>51</v>
      </c>
      <c r="D6" s="39"/>
    </row>
    <row r="7" spans="1:6" ht="13.5" thickBot="1">
      <c r="A7" s="40"/>
      <c r="F7" s="6" t="s">
        <v>52</v>
      </c>
    </row>
    <row r="8" spans="1:6" ht="13.5" thickTop="1">
      <c r="A8" s="41"/>
      <c r="B8" s="9" t="s">
        <v>4</v>
      </c>
      <c r="C8" s="42" t="s">
        <v>6</v>
      </c>
      <c r="D8" s="9" t="s">
        <v>53</v>
      </c>
      <c r="E8" s="9" t="s">
        <v>6</v>
      </c>
      <c r="F8" s="10" t="s">
        <v>8</v>
      </c>
    </row>
    <row r="9" spans="1:6" ht="13.5" thickBot="1">
      <c r="A9" s="12"/>
      <c r="B9" s="14">
        <v>2011</v>
      </c>
      <c r="C9" s="43">
        <v>2011</v>
      </c>
      <c r="D9" s="14" t="s">
        <v>54</v>
      </c>
      <c r="E9" s="14">
        <v>2010</v>
      </c>
      <c r="F9" s="15" t="s">
        <v>62</v>
      </c>
    </row>
    <row r="10" spans="1:6" ht="12.75">
      <c r="A10" s="17" t="s">
        <v>11</v>
      </c>
      <c r="B10" s="18">
        <v>4580</v>
      </c>
      <c r="C10" s="44">
        <v>2018</v>
      </c>
      <c r="D10" s="19">
        <f>C10/B10*100</f>
        <v>44.06113537117904</v>
      </c>
      <c r="E10" s="18">
        <v>4622</v>
      </c>
      <c r="F10" s="20">
        <f>C10/E10</f>
        <v>0.436607529208135</v>
      </c>
    </row>
    <row r="11" spans="1:6" ht="12.75">
      <c r="A11" s="22"/>
      <c r="B11" s="23"/>
      <c r="C11" s="23"/>
      <c r="D11" s="24"/>
      <c r="E11" s="23"/>
      <c r="F11" s="26"/>
    </row>
    <row r="12" spans="1:6" ht="12.75">
      <c r="A12" s="17" t="s">
        <v>12</v>
      </c>
      <c r="B12" s="18">
        <f>B14+B20+B30+B35+B37+B41</f>
        <v>497</v>
      </c>
      <c r="C12" s="18">
        <f>C14+C20+C30+C35+C37+C41</f>
        <v>668</v>
      </c>
      <c r="D12" s="19">
        <f>C12/B12*100</f>
        <v>134.40643863179073</v>
      </c>
      <c r="E12" s="18">
        <f>E14+E20+E30+E35+E37+E41</f>
        <v>1021</v>
      </c>
      <c r="F12" s="20">
        <f>C12/E12</f>
        <v>0.6542605288932419</v>
      </c>
    </row>
    <row r="13" spans="1:6" ht="12.75">
      <c r="A13" s="28" t="s">
        <v>13</v>
      </c>
      <c r="B13" s="29"/>
      <c r="C13" s="29"/>
      <c r="D13" s="30"/>
      <c r="E13" s="29"/>
      <c r="F13" s="31"/>
    </row>
    <row r="14" spans="1:6" ht="12.75">
      <c r="A14" s="17" t="s">
        <v>14</v>
      </c>
      <c r="B14" s="18">
        <v>415</v>
      </c>
      <c r="C14" s="18">
        <f>C15+C16+C19</f>
        <v>382</v>
      </c>
      <c r="D14" s="19">
        <f>C14/B14*100</f>
        <v>92.04819277108433</v>
      </c>
      <c r="E14" s="18">
        <f>E15+E16+E19</f>
        <v>524</v>
      </c>
      <c r="F14" s="20">
        <f>C14/E14</f>
        <v>0.7290076335877863</v>
      </c>
    </row>
    <row r="15" spans="1:6" ht="12.75">
      <c r="A15" s="28" t="s">
        <v>15</v>
      </c>
      <c r="B15" s="29">
        <v>140</v>
      </c>
      <c r="C15" s="29">
        <v>18</v>
      </c>
      <c r="D15" s="30">
        <f>C15/B15*100</f>
        <v>12.857142857142856</v>
      </c>
      <c r="E15" s="29">
        <v>16</v>
      </c>
      <c r="F15" s="31">
        <f>C15/E15</f>
        <v>1.125</v>
      </c>
    </row>
    <row r="16" spans="1:6" ht="12.75">
      <c r="A16" s="28" t="s">
        <v>55</v>
      </c>
      <c r="B16" s="29"/>
      <c r="C16" s="29">
        <v>18</v>
      </c>
      <c r="D16" s="30"/>
      <c r="E16" s="29">
        <v>59</v>
      </c>
      <c r="F16" s="31"/>
    </row>
    <row r="17" spans="1:6" ht="12.75">
      <c r="A17" s="28"/>
      <c r="B17" s="29"/>
      <c r="C17" s="29"/>
      <c r="D17" s="30"/>
      <c r="E17" s="29"/>
      <c r="F17" s="31"/>
    </row>
    <row r="18" spans="1:6" ht="12.75">
      <c r="A18" s="28" t="s">
        <v>16</v>
      </c>
      <c r="B18" s="29"/>
      <c r="C18" s="29"/>
      <c r="D18" s="30"/>
      <c r="E18" s="29"/>
      <c r="F18" s="31"/>
    </row>
    <row r="19" spans="1:6" ht="12.75">
      <c r="A19" s="28" t="s">
        <v>17</v>
      </c>
      <c r="B19" s="29">
        <v>275</v>
      </c>
      <c r="C19" s="29">
        <v>346</v>
      </c>
      <c r="D19" s="30">
        <f>C19/B19*100</f>
        <v>125.81818181818183</v>
      </c>
      <c r="E19" s="29">
        <v>449</v>
      </c>
      <c r="F19" s="31">
        <f>C19/E19</f>
        <v>0.7706013363028953</v>
      </c>
    </row>
    <row r="20" spans="1:6" ht="12.75">
      <c r="A20" s="17" t="s">
        <v>18</v>
      </c>
      <c r="B20" s="18">
        <v>0</v>
      </c>
      <c r="C20" s="18">
        <f>C23+C26</f>
        <v>102</v>
      </c>
      <c r="D20" s="19"/>
      <c r="E20" s="18">
        <f>E23+E26</f>
        <v>59</v>
      </c>
      <c r="F20" s="20">
        <f>C20/E20</f>
        <v>1.728813559322034</v>
      </c>
    </row>
    <row r="21" spans="1:6" ht="12.75">
      <c r="A21" s="28" t="s">
        <v>19</v>
      </c>
      <c r="B21" s="29"/>
      <c r="C21" s="29"/>
      <c r="D21" s="30"/>
      <c r="E21" s="29"/>
      <c r="F21" s="31"/>
    </row>
    <row r="22" spans="1:6" ht="12.75">
      <c r="A22" s="28" t="s">
        <v>21</v>
      </c>
      <c r="B22" s="29"/>
      <c r="C22" s="29"/>
      <c r="D22" s="30"/>
      <c r="E22" s="29"/>
      <c r="F22" s="31"/>
    </row>
    <row r="23" spans="1:6" ht="12.75">
      <c r="A23" s="28" t="s">
        <v>56</v>
      </c>
      <c r="B23" s="29"/>
      <c r="C23" s="29">
        <v>32</v>
      </c>
      <c r="D23" s="30"/>
      <c r="E23" s="29">
        <v>31</v>
      </c>
      <c r="F23" s="31">
        <f>C23/E23</f>
        <v>1.032258064516129</v>
      </c>
    </row>
    <row r="24" spans="1:6" ht="12.75">
      <c r="A24" s="28" t="s">
        <v>22</v>
      </c>
      <c r="B24" s="29"/>
      <c r="C24" s="29"/>
      <c r="D24" s="30"/>
      <c r="E24" s="29"/>
      <c r="F24" s="31"/>
    </row>
    <row r="25" spans="1:6" ht="12.75">
      <c r="A25" s="28" t="s">
        <v>23</v>
      </c>
      <c r="B25" s="29"/>
      <c r="C25" s="29"/>
      <c r="D25" s="30"/>
      <c r="E25" s="29"/>
      <c r="F25" s="31"/>
    </row>
    <row r="26" spans="1:6" ht="12.75">
      <c r="A26" s="28" t="s">
        <v>24</v>
      </c>
      <c r="B26" s="29"/>
      <c r="C26" s="29">
        <v>70</v>
      </c>
      <c r="D26" s="30"/>
      <c r="E26" s="29">
        <v>28</v>
      </c>
      <c r="F26" s="31">
        <f>C26/E26</f>
        <v>2.5</v>
      </c>
    </row>
    <row r="27" spans="1:6" ht="12.75">
      <c r="A27" s="28" t="s">
        <v>25</v>
      </c>
      <c r="B27" s="29"/>
      <c r="C27" s="29"/>
      <c r="D27" s="30"/>
      <c r="E27" s="29"/>
      <c r="F27" s="31"/>
    </row>
    <row r="28" spans="1:6" ht="12.75">
      <c r="A28" s="28"/>
      <c r="B28" s="29"/>
      <c r="C28" s="29"/>
      <c r="D28" s="30"/>
      <c r="E28" s="29"/>
      <c r="F28" s="31"/>
    </row>
    <row r="29" spans="1:6" ht="12.75">
      <c r="A29" s="28" t="s">
        <v>26</v>
      </c>
      <c r="B29" s="29"/>
      <c r="C29" s="29"/>
      <c r="D29" s="30"/>
      <c r="E29" s="29"/>
      <c r="F29" s="31"/>
    </row>
    <row r="30" spans="1:6" ht="12.75">
      <c r="A30" s="17" t="s">
        <v>27</v>
      </c>
      <c r="B30" s="18">
        <v>82</v>
      </c>
      <c r="C30" s="18">
        <f>C32+C33+C34</f>
        <v>172</v>
      </c>
      <c r="D30" s="19">
        <f>C30/B30*100</f>
        <v>209.7560975609756</v>
      </c>
      <c r="E30" s="18">
        <f>E32+E33+E34</f>
        <v>398</v>
      </c>
      <c r="F30" s="20">
        <f>C30/E30</f>
        <v>0.4321608040201005</v>
      </c>
    </row>
    <row r="31" spans="1:6" ht="12.75">
      <c r="A31" s="28" t="s">
        <v>28</v>
      </c>
      <c r="B31" s="29"/>
      <c r="C31" s="29"/>
      <c r="D31" s="30"/>
      <c r="E31" s="29"/>
      <c r="F31" s="31"/>
    </row>
    <row r="32" spans="1:6" ht="12.75">
      <c r="A32" s="28" t="s">
        <v>29</v>
      </c>
      <c r="B32" s="29">
        <v>60</v>
      </c>
      <c r="C32" s="29">
        <v>128</v>
      </c>
      <c r="D32" s="30">
        <f>C32/B32*100</f>
        <v>213.33333333333334</v>
      </c>
      <c r="E32" s="29">
        <v>296</v>
      </c>
      <c r="F32" s="31">
        <f>C32/E32</f>
        <v>0.43243243243243246</v>
      </c>
    </row>
    <row r="33" spans="1:6" ht="12.75">
      <c r="A33" s="28" t="s">
        <v>30</v>
      </c>
      <c r="B33" s="29">
        <v>21</v>
      </c>
      <c r="C33" s="29">
        <v>41</v>
      </c>
      <c r="D33" s="30">
        <f>C33/B33*100</f>
        <v>195.23809523809524</v>
      </c>
      <c r="E33" s="29">
        <v>92</v>
      </c>
      <c r="F33" s="31">
        <f>C33/E33</f>
        <v>0.44565217391304346</v>
      </c>
    </row>
    <row r="34" spans="1:6" ht="12.75">
      <c r="A34" s="28" t="s">
        <v>31</v>
      </c>
      <c r="B34" s="29">
        <v>1</v>
      </c>
      <c r="C34" s="29">
        <v>3</v>
      </c>
      <c r="D34" s="30">
        <f>C34/B34*100</f>
        <v>300</v>
      </c>
      <c r="E34" s="29">
        <v>10</v>
      </c>
      <c r="F34" s="31">
        <f>C34/E34</f>
        <v>0.3</v>
      </c>
    </row>
    <row r="35" spans="1:6" ht="12.75">
      <c r="A35" s="17" t="s">
        <v>33</v>
      </c>
      <c r="B35" s="29"/>
      <c r="C35" s="29"/>
      <c r="D35" s="30"/>
      <c r="E35" s="29"/>
      <c r="F35" s="31"/>
    </row>
    <row r="36" spans="1:6" ht="12.75">
      <c r="A36" s="28" t="s">
        <v>34</v>
      </c>
      <c r="B36" s="29"/>
      <c r="C36" s="29"/>
      <c r="D36" s="30"/>
      <c r="E36" s="29"/>
      <c r="F36" s="31"/>
    </row>
    <row r="37" spans="1:6" ht="12.75">
      <c r="A37" s="17" t="s">
        <v>35</v>
      </c>
      <c r="B37" s="18">
        <v>0</v>
      </c>
      <c r="C37" s="18">
        <f>C40</f>
        <v>12</v>
      </c>
      <c r="D37" s="19"/>
      <c r="E37" s="18">
        <f>E39+E40</f>
        <v>40</v>
      </c>
      <c r="F37" s="20">
        <f>C37/E37</f>
        <v>0.3</v>
      </c>
    </row>
    <row r="38" spans="1:6" ht="12.75">
      <c r="A38" s="28" t="s">
        <v>36</v>
      </c>
      <c r="B38" s="29"/>
      <c r="C38" s="29"/>
      <c r="D38" s="30"/>
      <c r="E38" s="29"/>
      <c r="F38" s="31"/>
    </row>
    <row r="39" spans="1:6" ht="12.75">
      <c r="A39" s="28" t="s">
        <v>37</v>
      </c>
      <c r="B39" s="29"/>
      <c r="C39" s="29"/>
      <c r="D39" s="30"/>
      <c r="E39" s="29">
        <v>0</v>
      </c>
      <c r="F39" s="31"/>
    </row>
    <row r="40" spans="1:6" ht="12.75">
      <c r="A40" s="28" t="s">
        <v>38</v>
      </c>
      <c r="B40" s="29"/>
      <c r="C40" s="29">
        <v>12</v>
      </c>
      <c r="D40" s="30"/>
      <c r="E40" s="29">
        <v>40</v>
      </c>
      <c r="F40" s="31">
        <f>C40/E40</f>
        <v>0.3</v>
      </c>
    </row>
    <row r="41" spans="1:6" ht="12.75">
      <c r="A41" s="17" t="s">
        <v>39</v>
      </c>
      <c r="B41" s="18">
        <v>0</v>
      </c>
      <c r="C41" s="18">
        <v>0</v>
      </c>
      <c r="D41" s="19"/>
      <c r="E41" s="18">
        <v>0</v>
      </c>
      <c r="F41" s="20"/>
    </row>
    <row r="42" spans="1:6" ht="12.75">
      <c r="A42" s="28" t="s">
        <v>40</v>
      </c>
      <c r="B42" s="29"/>
      <c r="C42" s="29"/>
      <c r="D42" s="30"/>
      <c r="E42" s="29"/>
      <c r="F42" s="31"/>
    </row>
    <row r="43" spans="1:6" ht="12.75">
      <c r="A43" s="28" t="s">
        <v>41</v>
      </c>
      <c r="B43" s="29"/>
      <c r="C43" s="29"/>
      <c r="D43" s="30"/>
      <c r="E43" s="29"/>
      <c r="F43" s="31"/>
    </row>
    <row r="44" spans="1:6" ht="12.75">
      <c r="A44" s="28"/>
      <c r="B44" s="29"/>
      <c r="C44" s="29"/>
      <c r="D44" s="30"/>
      <c r="E44" s="29"/>
      <c r="F44" s="31"/>
    </row>
    <row r="45" spans="1:6" ht="12.75">
      <c r="A45" s="17" t="s">
        <v>57</v>
      </c>
      <c r="B45" s="18">
        <f>B10-B12</f>
        <v>4083</v>
      </c>
      <c r="C45" s="18">
        <f>C10-C12</f>
        <v>1350</v>
      </c>
      <c r="D45" s="19">
        <f>C45/B45*100</f>
        <v>33.06392358559883</v>
      </c>
      <c r="E45" s="18">
        <f>E10-E12</f>
        <v>3601</v>
      </c>
      <c r="F45" s="20">
        <f>C45/E45</f>
        <v>0.3748958622604832</v>
      </c>
    </row>
    <row r="46" spans="1:6" ht="12.75">
      <c r="A46" s="28" t="s">
        <v>58</v>
      </c>
      <c r="B46" s="18"/>
      <c r="C46" s="18"/>
      <c r="D46" s="19"/>
      <c r="E46" s="18"/>
      <c r="F46" s="20"/>
    </row>
    <row r="47" spans="1:6" ht="12.75">
      <c r="A47" s="22"/>
      <c r="B47" s="45"/>
      <c r="C47" s="45"/>
      <c r="D47" s="46"/>
      <c r="E47" s="47"/>
      <c r="F47" s="48"/>
    </row>
    <row r="48" spans="1:6" ht="13.5" thickBot="1">
      <c r="A48" s="33" t="s">
        <v>44</v>
      </c>
      <c r="B48" s="49">
        <v>0.4</v>
      </c>
      <c r="C48" s="49">
        <v>0.5</v>
      </c>
      <c r="D48" s="50">
        <f>C48/B48*100</f>
        <v>125</v>
      </c>
      <c r="E48" s="49">
        <v>1.09</v>
      </c>
      <c r="F48" s="51">
        <f>C48/E48</f>
        <v>0.4587155963302752</v>
      </c>
    </row>
    <row r="49" spans="1:5" ht="13.5" thickTop="1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 t="s">
        <v>59</v>
      </c>
      <c r="B51" s="6" t="s">
        <v>60</v>
      </c>
      <c r="C51" s="6"/>
      <c r="D51" s="52" t="s">
        <v>65</v>
      </c>
      <c r="E51" s="6"/>
    </row>
    <row r="52" spans="1:5" ht="12.75">
      <c r="A52" s="6" t="s">
        <v>48</v>
      </c>
      <c r="B52" s="6"/>
      <c r="C52" s="6"/>
      <c r="D52" s="6"/>
      <c r="E52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na Vinohradech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R.Pipkova</dc:creator>
  <cp:keywords/>
  <dc:description/>
  <cp:lastModifiedBy>R.Pipkova</cp:lastModifiedBy>
  <cp:lastPrinted>2012-01-31T15:06:52Z</cp:lastPrinted>
  <dcterms:created xsi:type="dcterms:W3CDTF">2012-01-13T10:46:12Z</dcterms:created>
  <dcterms:modified xsi:type="dcterms:W3CDTF">2013-02-22T10:43:24Z</dcterms:modified>
  <cp:category/>
  <cp:version/>
  <cp:contentType/>
  <cp:contentStatus/>
</cp:coreProperties>
</file>