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HČ kul" sheetId="1" r:id="rId1"/>
    <sheet name="DČ kul" sheetId="2" r:id="rId2"/>
    <sheet name="mzdy" sheetId="3" r:id="rId3"/>
    <sheet name="Přehled o inv.akci" sheetId="4" r:id="rId4"/>
    <sheet name="Výkonové uk." sheetId="5" r:id="rId5"/>
  </sheets>
  <definedNames/>
  <calcPr fullCalcOnLoad="1"/>
</workbook>
</file>

<file path=xl/sharedStrings.xml><?xml version="1.0" encoding="utf-8"?>
<sst xmlns="http://schemas.openxmlformats.org/spreadsheetml/2006/main" count="309" uniqueCount="211">
  <si>
    <t>Tabulka č.2</t>
  </si>
  <si>
    <t>Doplňková činnost</t>
  </si>
  <si>
    <t>v tis.Kč</t>
  </si>
  <si>
    <t>Organizace</t>
  </si>
  <si>
    <t>Rozpočet</t>
  </si>
  <si>
    <t>Skutečnost</t>
  </si>
  <si>
    <t>Divadlo na Vinohradech</t>
  </si>
  <si>
    <t>k 31.12.2008</t>
  </si>
  <si>
    <t>Tržby celkem</t>
  </si>
  <si>
    <t>z toho: pronájem divadelního sálu</t>
  </si>
  <si>
    <t xml:space="preserve">           pronájem ost.prostor</t>
  </si>
  <si>
    <t xml:space="preserve">           reklama</t>
  </si>
  <si>
    <t xml:space="preserve">           ostatní</t>
  </si>
  <si>
    <t>Náklady celkem</t>
  </si>
  <si>
    <t>Spotřebované nákupy</t>
  </si>
  <si>
    <t>z toho: spotřební materiál</t>
  </si>
  <si>
    <t xml:space="preserve">           drobný hmotný majetek</t>
  </si>
  <si>
    <t xml:space="preserve">           spotřeba energie</t>
  </si>
  <si>
    <t>Služby</t>
  </si>
  <si>
    <t>z toho: výkony spojů</t>
  </si>
  <si>
    <t xml:space="preserve">           nájemné a služby</t>
  </si>
  <si>
    <t xml:space="preserve">           úklid</t>
  </si>
  <si>
    <t xml:space="preserve">           náklady na leasing</t>
  </si>
  <si>
    <t xml:space="preserve">           opravy a údržba</t>
  </si>
  <si>
    <t xml:space="preserve">           cestovné</t>
  </si>
  <si>
    <t xml:space="preserve">           náklady na reprezentaci</t>
  </si>
  <si>
    <t xml:space="preserve">           ostatní služby</t>
  </si>
  <si>
    <t>Osobní náklady</t>
  </si>
  <si>
    <t>z toho: ostatní osobní náklady</t>
  </si>
  <si>
    <t xml:space="preserve">           mzdové prostředky</t>
  </si>
  <si>
    <t xml:space="preserve">           zákonné pojištění</t>
  </si>
  <si>
    <t xml:space="preserve">           FKSP</t>
  </si>
  <si>
    <t>Daně a poplatky</t>
  </si>
  <si>
    <t>Ostatní náklady</t>
  </si>
  <si>
    <t>z toho: úroky</t>
  </si>
  <si>
    <t xml:space="preserve">           manka a škody</t>
  </si>
  <si>
    <t xml:space="preserve">           ostatní náklady</t>
  </si>
  <si>
    <t>Odpisy</t>
  </si>
  <si>
    <t>z toho: z budov a staveb</t>
  </si>
  <si>
    <t xml:space="preserve">           zařízení</t>
  </si>
  <si>
    <t>Hospodářský výsledek</t>
  </si>
  <si>
    <t>Počet pracovníků</t>
  </si>
  <si>
    <t>Vypracoval:</t>
  </si>
  <si>
    <t>Schválil:</t>
  </si>
  <si>
    <t>Dne:</t>
  </si>
  <si>
    <t>Mgr.Pipková</t>
  </si>
  <si>
    <t>tab.č.1</t>
  </si>
  <si>
    <t>hlavní činnost</t>
  </si>
  <si>
    <t xml:space="preserve">Organizace: </t>
  </si>
  <si>
    <t>Schválený</t>
  </si>
  <si>
    <t>upravený</t>
  </si>
  <si>
    <t>skutečnost</t>
  </si>
  <si>
    <t>%</t>
  </si>
  <si>
    <t>rozpočet</t>
  </si>
  <si>
    <t>k 31.12.</t>
  </si>
  <si>
    <t>plnění</t>
  </si>
  <si>
    <t>k UR</t>
  </si>
  <si>
    <t>TRŽBY celkem</t>
  </si>
  <si>
    <t>z toho: vstupné na vl.scéně</t>
  </si>
  <si>
    <t xml:space="preserve">           spolupořadatelství</t>
  </si>
  <si>
    <t xml:space="preserve">           zájezdy</t>
  </si>
  <si>
    <t>NÁKLADY celkem</t>
  </si>
  <si>
    <t xml:space="preserve">           opravy a udržování</t>
  </si>
  <si>
    <t xml:space="preserve">           mzdové náklady</t>
  </si>
  <si>
    <t xml:space="preserve">           zákonné soc.pojištění</t>
  </si>
  <si>
    <t xml:space="preserve">           jiné ostatní náklady</t>
  </si>
  <si>
    <t xml:space="preserve">           nehmotný majetek</t>
  </si>
  <si>
    <t>Použití RF, krytí dplň.činností</t>
  </si>
  <si>
    <t>Neinvestiční příspěvek</t>
  </si>
  <si>
    <t>Zpracoval:Mgr. Pipková</t>
  </si>
  <si>
    <t>Datum:</t>
  </si>
  <si>
    <t>telefon: 296550215</t>
  </si>
  <si>
    <t>Tabulka č. 5</t>
  </si>
  <si>
    <t>PO (odměňování podle nařízení vlády č. 564/2006 Sb.)</t>
  </si>
  <si>
    <t>Ukazatel</t>
  </si>
  <si>
    <t xml:space="preserve">Měrná </t>
  </si>
  <si>
    <t xml:space="preserve">R o k </t>
  </si>
  <si>
    <t>Index</t>
  </si>
  <si>
    <t>jedn.</t>
  </si>
  <si>
    <t>a</t>
  </si>
  <si>
    <t>b</t>
  </si>
  <si>
    <t>Hlavní činnost</t>
  </si>
  <si>
    <t>Počet zaměstnanců</t>
  </si>
  <si>
    <t>přepoč.</t>
  </si>
  <si>
    <t>osoby</t>
  </si>
  <si>
    <t>Prostředky na platy</t>
  </si>
  <si>
    <t>tis. Kč</t>
  </si>
  <si>
    <t>xx)</t>
  </si>
  <si>
    <t>z toho : plat. tarify</t>
  </si>
  <si>
    <t xml:space="preserve">            osobní příplatky</t>
  </si>
  <si>
    <t xml:space="preserve">            odměny</t>
  </si>
  <si>
    <t xml:space="preserve">            přípl. za vedení</t>
  </si>
  <si>
    <t xml:space="preserve">            zvláštní příplatky</t>
  </si>
  <si>
    <t>Průměrný plat</t>
  </si>
  <si>
    <t>Kč</t>
  </si>
  <si>
    <t>Ostatní osobní náklady</t>
  </si>
  <si>
    <t xml:space="preserve">přepoč. </t>
  </si>
  <si>
    <t>x</t>
  </si>
  <si>
    <t xml:space="preserve">Ostatní osobní náklady </t>
  </si>
  <si>
    <t>x) schválené limity, příp. přípustný objem prostředků na platy</t>
  </si>
  <si>
    <t>xx) uvedené složky platu netvoří celek prostředků na platy</t>
  </si>
  <si>
    <t xml:space="preserve">Vypracoval : Hana Černá      </t>
  </si>
  <si>
    <t>Telefon :</t>
  </si>
  <si>
    <r>
      <t xml:space="preserve">Organizace : </t>
    </r>
    <r>
      <rPr>
        <b/>
        <sz val="10"/>
        <rFont val="Arial CE"/>
        <family val="2"/>
      </rPr>
      <t>Divadlo na Vinohradech</t>
    </r>
  </si>
  <si>
    <t>Přehled o investiční akci</t>
  </si>
  <si>
    <t>Číslo akce:</t>
  </si>
  <si>
    <t>7658</t>
  </si>
  <si>
    <t>Název akce:</t>
  </si>
  <si>
    <t>Doplnění osvětlovacího parku</t>
  </si>
  <si>
    <t>Adresa akce:</t>
  </si>
  <si>
    <t>Divadlo na Vinohradech, Nám.Míru 7, 120 00 Praha 2</t>
  </si>
  <si>
    <t>IČ-Organizace:</t>
  </si>
  <si>
    <t>00064386</t>
  </si>
  <si>
    <t>- Divadlo na Vinohradech.</t>
  </si>
  <si>
    <t xml:space="preserve">Typ: PO </t>
  </si>
  <si>
    <t>Zodpovědná osoba:</t>
  </si>
  <si>
    <t>Mgr.Gregorini</t>
  </si>
  <si>
    <t>Telefon:</t>
  </si>
  <si>
    <t>Správce akce:</t>
  </si>
  <si>
    <t>radní Ing. Milan Richter</t>
  </si>
  <si>
    <t xml:space="preserve">Zahájení akce(rok):  </t>
  </si>
  <si>
    <t xml:space="preserve">        Ukončení akce(rok):</t>
  </si>
  <si>
    <t>Typ akce:</t>
  </si>
  <si>
    <t>R</t>
  </si>
  <si>
    <t xml:space="preserve">Finanční profil akce   v   k o r u n á c h   (Kč)    </t>
  </si>
  <si>
    <t xml:space="preserve">Náklady </t>
  </si>
  <si>
    <t>Profinanc.</t>
  </si>
  <si>
    <t>Skutečné</t>
  </si>
  <si>
    <t>Předp.čerpání</t>
  </si>
  <si>
    <t xml:space="preserve">Zbývá </t>
  </si>
  <si>
    <t>akce</t>
  </si>
  <si>
    <t>do</t>
  </si>
  <si>
    <t>schválený</t>
  </si>
  <si>
    <t xml:space="preserve">čerpání </t>
  </si>
  <si>
    <t>z IF (k IA)</t>
  </si>
  <si>
    <t>požadavek na</t>
  </si>
  <si>
    <t>celkem (CNA)</t>
  </si>
  <si>
    <t>rok 2008</t>
  </si>
  <si>
    <t>rok 2009</t>
  </si>
  <si>
    <t>další roky</t>
  </si>
  <si>
    <t>C E L K E M</t>
  </si>
  <si>
    <t>Zdroje:</t>
  </si>
  <si>
    <t>HMP</t>
  </si>
  <si>
    <t xml:space="preserve">státní </t>
  </si>
  <si>
    <t>PO - IF (k IA)</t>
  </si>
  <si>
    <t>ostatní</t>
  </si>
  <si>
    <t>další…</t>
  </si>
  <si>
    <t>rozpis:</t>
  </si>
  <si>
    <t>Zdroje: HMP</t>
  </si>
  <si>
    <t>Nákl.akce (pův.):</t>
  </si>
  <si>
    <t xml:space="preserve">           státní </t>
  </si>
  <si>
    <t>Komentář</t>
  </si>
  <si>
    <t>Stručný popis IA, zdůvodnění a další informace</t>
  </si>
  <si>
    <t>Poznámka:</t>
  </si>
  <si>
    <t>Celkové náklady akce (CNA)=Profinanc.do 31.12.07+Skut.čerp.2008+Schvál.rozp.2009+Předp.čerp.z IF 2009+Požad.v dalších letech</t>
  </si>
  <si>
    <t>Zpracoval:</t>
  </si>
  <si>
    <t>Vysvětlivky:</t>
  </si>
  <si>
    <t>PIA - přehled o investiční akci (formulář)</t>
  </si>
  <si>
    <t>Náklady - částky včetně DPH</t>
  </si>
  <si>
    <t xml:space="preserve">   IA - investiční akce</t>
  </si>
  <si>
    <t>IF - investiční fond</t>
  </si>
  <si>
    <r>
      <t xml:space="preserve">Typ akce - </t>
    </r>
    <r>
      <rPr>
        <b/>
        <sz val="9"/>
        <rFont val="Arial CE"/>
        <family val="2"/>
      </rPr>
      <t>R</t>
    </r>
    <r>
      <rPr>
        <sz val="9"/>
        <rFont val="Arial CE"/>
        <family val="2"/>
      </rPr>
      <t xml:space="preserve"> - akce (stavba) rozestavěná, </t>
    </r>
    <r>
      <rPr>
        <b/>
        <sz val="9"/>
        <rFont val="Arial CE"/>
        <family val="2"/>
      </rPr>
      <t>Z</t>
    </r>
    <r>
      <rPr>
        <sz val="9"/>
        <rFont val="Arial CE"/>
        <family val="2"/>
      </rPr>
      <t xml:space="preserve"> - akce zahajovaná</t>
    </r>
  </si>
  <si>
    <t>ukazatel</t>
  </si>
  <si>
    <t>měrná</t>
  </si>
  <si>
    <t>% plnění</t>
  </si>
  <si>
    <t>hl.scéna</t>
  </si>
  <si>
    <t>zkušebna</t>
  </si>
  <si>
    <t>celkem</t>
  </si>
  <si>
    <t>Představení na vlastní scéně</t>
  </si>
  <si>
    <t>počet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</si>
  <si>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</si>
  <si>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</si>
  <si>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</si>
  <si>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</si>
  <si>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</si>
  <si>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</si>
  <si>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Tržby - výnosy z hl. činnosti celkem :</t>
  </si>
  <si>
    <t>z toho : ze vstupného na vl. scéně vl. souborem</t>
  </si>
  <si>
    <t xml:space="preserve">            ze spolupořadatelství+hostování</t>
  </si>
  <si>
    <t xml:space="preserve">            ze zájezdů</t>
  </si>
  <si>
    <t xml:space="preserve">            ostatní výnosy</t>
  </si>
  <si>
    <t>Tržby - výnosy  z doplň. činnosti celkem :</t>
  </si>
  <si>
    <t>z toho :za pronájmy divadel.sálu</t>
  </si>
  <si>
    <t xml:space="preserve">           za pronájmy div.sálu ostatní</t>
  </si>
  <si>
    <t xml:space="preserve">            za pronájmy ostatních prostor</t>
  </si>
  <si>
    <t xml:space="preserve">            ostatní výnosy z DČ</t>
  </si>
  <si>
    <t>Doplatek hl.m.Prahy na 1 představení na vl.scéně</t>
  </si>
  <si>
    <t>Doplatek hl.m.Prahy na 1 návštěvníka na vl.scéně</t>
  </si>
  <si>
    <t>Nabídnutá místa, kapacita divadla</t>
  </si>
  <si>
    <t xml:space="preserve">Návštěvnost na vl. scéně </t>
  </si>
  <si>
    <t>Tržebnost na vl. scéně</t>
  </si>
  <si>
    <t xml:space="preserve">Průměrná cena vstupenky </t>
  </si>
  <si>
    <t xml:space="preserve"> Kč</t>
  </si>
  <si>
    <t>Počet premiér</t>
  </si>
  <si>
    <t>Zpracoval / tel : Mgr.Pipková/ 296550215</t>
  </si>
  <si>
    <t>Mgr.Jindřich Gregorini</t>
  </si>
  <si>
    <t xml:space="preserve">       ředitel</t>
  </si>
  <si>
    <r>
      <t xml:space="preserve">Organizace: </t>
    </r>
    <r>
      <rPr>
        <b/>
        <sz val="10"/>
        <rFont val="Arial CE"/>
        <family val="2"/>
      </rPr>
      <t>Divadlo na Vinohradech</t>
    </r>
  </si>
  <si>
    <t>Rozbor hospodaření za rok 2009</t>
  </si>
  <si>
    <t xml:space="preserve">           prac.neschopnosti</t>
  </si>
  <si>
    <t>k 31.12.2009</t>
  </si>
  <si>
    <t>Výkonové ukazatele divadel - skutečnost 2009</t>
  </si>
  <si>
    <t xml:space="preserve">p  l  á  n    2  0  0  9              </t>
  </si>
  <si>
    <t xml:space="preserve">skutečnost  k 31.12.2009           </t>
  </si>
  <si>
    <t>Datum: 25.1.2010</t>
  </si>
  <si>
    <t>Plnění počtu zaměstnanců a prostředků na platy za rok 2009</t>
  </si>
  <si>
    <t>2009/08</t>
  </si>
  <si>
    <t>296550247</t>
  </si>
  <si>
    <t>Dne : 19.1.2010</t>
  </si>
  <si>
    <t xml:space="preserve">Akce probíhá dle dlouhodobě plánovaného rozpočtu. V roce 2010 nebyl schválen plánovaný transfer ve výši 2,020.000,- Kč a tak je návrh </t>
  </si>
  <si>
    <t>přesunut na rok 2011.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</si>
</sst>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u val="single"/>
      <sz val="14"/>
      <name val="Arial CE"/>
      <family val="2"/>
    </font>
    <font>
      <sz val="12"/>
      <name val="Times New Roman CE"/>
      <family val="1"/>
    </font>
    <font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b/>
      <sz val="11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1" fillId="0" borderId="6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Continuous"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10" xfId="20" applyFont="1" applyBorder="1">
      <alignment/>
      <protection/>
    </xf>
    <xf numFmtId="0" fontId="0" fillId="0" borderId="12" xfId="20" applyBorder="1">
      <alignment/>
      <protection/>
    </xf>
    <xf numFmtId="0" fontId="0" fillId="0" borderId="13" xfId="20" applyBorder="1">
      <alignment/>
      <protection/>
    </xf>
    <xf numFmtId="0" fontId="0" fillId="0" borderId="14" xfId="20" applyBorder="1">
      <alignment/>
      <protection/>
    </xf>
    <xf numFmtId="0" fontId="0" fillId="0" borderId="7" xfId="20" applyBorder="1">
      <alignment/>
      <protection/>
    </xf>
    <xf numFmtId="0" fontId="0" fillId="0" borderId="15" xfId="20" applyBorder="1">
      <alignment/>
      <protection/>
    </xf>
    <xf numFmtId="0" fontId="0" fillId="0" borderId="3" xfId="20" applyBorder="1">
      <alignment/>
      <protection/>
    </xf>
    <xf numFmtId="0" fontId="0" fillId="0" borderId="16" xfId="20" applyBorder="1">
      <alignment/>
      <protection/>
    </xf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1" fillId="0" borderId="19" xfId="20" applyFont="1" applyBorder="1">
      <alignment/>
      <protection/>
    </xf>
    <xf numFmtId="0" fontId="0" fillId="0" borderId="20" xfId="20" applyBorder="1">
      <alignment/>
      <protection/>
    </xf>
    <xf numFmtId="0" fontId="3" fillId="0" borderId="10" xfId="20" applyFont="1" applyBorder="1">
      <alignment/>
      <protection/>
    </xf>
    <xf numFmtId="0" fontId="0" fillId="0" borderId="21" xfId="20" applyBorder="1">
      <alignment/>
      <protection/>
    </xf>
    <xf numFmtId="0" fontId="0" fillId="0" borderId="22" xfId="20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1" fillId="0" borderId="27" xfId="20" applyFont="1" applyBorder="1">
      <alignment/>
      <protection/>
    </xf>
    <xf numFmtId="0" fontId="0" fillId="0" borderId="28" xfId="20" applyBorder="1">
      <alignment/>
      <protection/>
    </xf>
    <xf numFmtId="0" fontId="6" fillId="0" borderId="1" xfId="20" applyFont="1" applyBorder="1">
      <alignment/>
      <protection/>
    </xf>
    <xf numFmtId="0" fontId="6" fillId="0" borderId="2" xfId="20" applyFont="1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0" borderId="31" xfId="20" applyBorder="1">
      <alignment/>
      <protection/>
    </xf>
    <xf numFmtId="0" fontId="0" fillId="0" borderId="32" xfId="20" applyBorder="1">
      <alignment/>
      <protection/>
    </xf>
    <xf numFmtId="0" fontId="1" fillId="0" borderId="2" xfId="20" applyFont="1" applyBorder="1">
      <alignment/>
      <protection/>
    </xf>
    <xf numFmtId="14" fontId="0" fillId="0" borderId="0" xfId="20" applyNumberFormat="1" applyBorder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3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2" xfId="19" applyBorder="1">
      <alignment/>
      <protection/>
    </xf>
    <xf numFmtId="0" fontId="0" fillId="0" borderId="33" xfId="19" applyBorder="1" applyAlignment="1">
      <alignment/>
      <protection/>
    </xf>
    <xf numFmtId="0" fontId="0" fillId="0" borderId="33" xfId="19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0" xfId="19" applyBorder="1">
      <alignment/>
      <protection/>
    </xf>
    <xf numFmtId="0" fontId="0" fillId="0" borderId="34" xfId="19" applyBorder="1" applyAlignment="1">
      <alignment horizontal="center"/>
      <protection/>
    </xf>
    <xf numFmtId="0" fontId="0" fillId="0" borderId="34" xfId="19" applyFont="1" applyBorder="1" applyAlignment="1">
      <alignment horizontal="center"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35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3" fontId="1" fillId="0" borderId="36" xfId="19" applyNumberFormat="1" applyFont="1" applyBorder="1">
      <alignment/>
      <protection/>
    </xf>
    <xf numFmtId="4" fontId="1" fillId="0" borderId="36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11" xfId="19" applyFont="1" applyBorder="1">
      <alignment/>
      <protection/>
    </xf>
    <xf numFmtId="3" fontId="0" fillId="0" borderId="37" xfId="19" applyNumberFormat="1" applyFont="1" applyBorder="1">
      <alignment/>
      <protection/>
    </xf>
    <xf numFmtId="4" fontId="0" fillId="0" borderId="37" xfId="19" applyNumberFormat="1" applyFont="1" applyBorder="1">
      <alignment/>
      <protection/>
    </xf>
    <xf numFmtId="0" fontId="0" fillId="0" borderId="10" xfId="19" applyBorder="1">
      <alignment/>
      <protection/>
    </xf>
    <xf numFmtId="0" fontId="0" fillId="0" borderId="11" xfId="19" applyBorder="1">
      <alignment/>
      <protection/>
    </xf>
    <xf numFmtId="3" fontId="0" fillId="0" borderId="37" xfId="19" applyNumberFormat="1" applyBorder="1">
      <alignment/>
      <protection/>
    </xf>
    <xf numFmtId="4" fontId="1" fillId="0" borderId="37" xfId="19" applyNumberFormat="1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11" xfId="19" applyFont="1" applyBorder="1">
      <alignment/>
      <protection/>
    </xf>
    <xf numFmtId="3" fontId="1" fillId="0" borderId="37" xfId="19" applyNumberFormat="1" applyFont="1" applyBorder="1">
      <alignment/>
      <protection/>
    </xf>
    <xf numFmtId="3" fontId="0" fillId="0" borderId="0" xfId="19" applyNumberFormat="1">
      <alignment/>
      <protection/>
    </xf>
    <xf numFmtId="0" fontId="3" fillId="0" borderId="10" xfId="19" applyFont="1" applyBorder="1">
      <alignment/>
      <protection/>
    </xf>
    <xf numFmtId="0" fontId="3" fillId="0" borderId="11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0" xfId="19" applyFont="1" applyBorder="1">
      <alignment/>
      <protection/>
    </xf>
    <xf numFmtId="3" fontId="1" fillId="0" borderId="38" xfId="19" applyNumberFormat="1" applyFont="1" applyBorder="1">
      <alignment/>
      <protection/>
    </xf>
    <xf numFmtId="4" fontId="1" fillId="0" borderId="39" xfId="19" applyNumberFormat="1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13" xfId="19" applyFont="1" applyBorder="1">
      <alignment/>
      <protection/>
    </xf>
    <xf numFmtId="3" fontId="1" fillId="0" borderId="40" xfId="19" applyNumberFormat="1" applyFont="1" applyBorder="1">
      <alignment/>
      <protection/>
    </xf>
    <xf numFmtId="4" fontId="1" fillId="0" borderId="40" xfId="19" applyNumberFormat="1" applyFont="1" applyBorder="1">
      <alignment/>
      <protection/>
    </xf>
    <xf numFmtId="14" fontId="0" fillId="0" borderId="0" xfId="19" applyNumberFormat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10" fillId="0" borderId="38" xfId="0" applyFont="1" applyBorder="1" applyAlignment="1">
      <alignment/>
    </xf>
    <xf numFmtId="0" fontId="0" fillId="0" borderId="16" xfId="0" applyBorder="1" applyAlignment="1">
      <alignment/>
    </xf>
    <xf numFmtId="3" fontId="9" fillId="0" borderId="38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166" fontId="11" fillId="0" borderId="45" xfId="0" applyNumberFormat="1" applyFont="1" applyBorder="1" applyAlignment="1">
      <alignment horizontal="right"/>
    </xf>
    <xf numFmtId="166" fontId="11" fillId="0" borderId="38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5" fillId="0" borderId="38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0" fontId="0" fillId="0" borderId="38" xfId="0" applyBorder="1" applyAlignment="1">
      <alignment horizontal="center"/>
    </xf>
    <xf numFmtId="166" fontId="11" fillId="0" borderId="4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43" xfId="0" applyBorder="1" applyAlignment="1">
      <alignment/>
    </xf>
    <xf numFmtId="0" fontId="7" fillId="2" borderId="46" xfId="0" applyFont="1" applyFill="1" applyBorder="1" applyAlignment="1">
      <alignment horizontal="centerContinuous"/>
    </xf>
    <xf numFmtId="0" fontId="7" fillId="2" borderId="47" xfId="0" applyFont="1" applyFill="1" applyBorder="1" applyAlignment="1">
      <alignment horizontal="centerContinuous"/>
    </xf>
    <xf numFmtId="0" fontId="8" fillId="2" borderId="47" xfId="0" applyFont="1" applyFill="1" applyBorder="1" applyAlignment="1">
      <alignment horizontal="centerContinuous"/>
    </xf>
    <xf numFmtId="0" fontId="5" fillId="2" borderId="42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12" fillId="2" borderId="48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0" borderId="5" xfId="0" applyFill="1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47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 horizontal="left"/>
    </xf>
    <xf numFmtId="0" fontId="1" fillId="2" borderId="63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0" fontId="0" fillId="2" borderId="64" xfId="0" applyFill="1" applyBorder="1" applyAlignment="1">
      <alignment/>
    </xf>
    <xf numFmtId="0" fontId="1" fillId="2" borderId="65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center"/>
    </xf>
    <xf numFmtId="0" fontId="0" fillId="0" borderId="56" xfId="0" applyBorder="1" applyAlignment="1">
      <alignment horizontal="centerContinuous"/>
    </xf>
    <xf numFmtId="0" fontId="1" fillId="0" borderId="6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Continuous"/>
    </xf>
    <xf numFmtId="0" fontId="1" fillId="0" borderId="68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14" fontId="0" fillId="0" borderId="71" xfId="0" applyNumberFormat="1" applyFill="1" applyBorder="1" applyAlignment="1">
      <alignment horizontal="centerContinuous"/>
    </xf>
    <xf numFmtId="0" fontId="1" fillId="0" borderId="72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0" fillId="0" borderId="75" xfId="0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0" fillId="0" borderId="76" xfId="0" applyBorder="1" applyAlignment="1">
      <alignment horizontal="left"/>
    </xf>
    <xf numFmtId="4" fontId="16" fillId="2" borderId="77" xfId="0" applyNumberFormat="1" applyFont="1" applyFill="1" applyBorder="1" applyAlignment="1">
      <alignment/>
    </xf>
    <xf numFmtId="4" fontId="16" fillId="2" borderId="78" xfId="0" applyNumberFormat="1" applyFont="1" applyFill="1" applyBorder="1" applyAlignment="1">
      <alignment/>
    </xf>
    <xf numFmtId="4" fontId="16" fillId="2" borderId="77" xfId="0" applyNumberFormat="1" applyFont="1" applyFill="1" applyBorder="1" applyAlignment="1">
      <alignment/>
    </xf>
    <xf numFmtId="4" fontId="16" fillId="2" borderId="42" xfId="0" applyNumberFormat="1" applyFont="1" applyFill="1" applyBorder="1" applyAlignment="1">
      <alignment/>
    </xf>
    <xf numFmtId="4" fontId="17" fillId="2" borderId="71" xfId="0" applyNumberFormat="1" applyFont="1" applyFill="1" applyBorder="1" applyAlignment="1">
      <alignment/>
    </xf>
    <xf numFmtId="0" fontId="17" fillId="2" borderId="79" xfId="0" applyFont="1" applyFill="1" applyBorder="1" applyAlignment="1">
      <alignment/>
    </xf>
    <xf numFmtId="4" fontId="17" fillId="2" borderId="57" xfId="0" applyNumberFormat="1" applyFont="1" applyFill="1" applyBorder="1" applyAlignment="1">
      <alignment/>
    </xf>
    <xf numFmtId="4" fontId="17" fillId="2" borderId="79" xfId="0" applyNumberFormat="1" applyFont="1" applyFill="1" applyBorder="1" applyAlignment="1">
      <alignment/>
    </xf>
    <xf numFmtId="4" fontId="17" fillId="2" borderId="4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4" fontId="12" fillId="0" borderId="80" xfId="0" applyNumberFormat="1" applyFont="1" applyFill="1" applyBorder="1" applyAlignment="1">
      <alignment/>
    </xf>
    <xf numFmtId="4" fontId="12" fillId="0" borderId="78" xfId="0" applyNumberFormat="1" applyFont="1" applyBorder="1" applyAlignment="1">
      <alignment/>
    </xf>
    <xf numFmtId="4" fontId="12" fillId="0" borderId="76" xfId="0" applyNumberFormat="1" applyFont="1" applyFill="1" applyBorder="1" applyAlignment="1">
      <alignment/>
    </xf>
    <xf numFmtId="4" fontId="12" fillId="0" borderId="81" xfId="0" applyNumberFormat="1" applyFont="1" applyFill="1" applyBorder="1" applyAlignment="1">
      <alignment/>
    </xf>
    <xf numFmtId="4" fontId="12" fillId="0" borderId="45" xfId="0" applyNumberFormat="1" applyFont="1" applyFill="1" applyBorder="1" applyAlignment="1">
      <alignment/>
    </xf>
    <xf numFmtId="4" fontId="12" fillId="0" borderId="7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82" xfId="0" applyNumberFormat="1" applyFont="1" applyFill="1" applyBorder="1" applyAlignment="1">
      <alignment/>
    </xf>
    <xf numFmtId="4" fontId="12" fillId="0" borderId="82" xfId="0" applyNumberFormat="1" applyFont="1" applyBorder="1" applyAlignment="1">
      <alignment/>
    </xf>
    <xf numFmtId="4" fontId="12" fillId="0" borderId="83" xfId="0" applyNumberFormat="1" applyFont="1" applyFill="1" applyBorder="1" applyAlignment="1">
      <alignment/>
    </xf>
    <xf numFmtId="4" fontId="12" fillId="0" borderId="82" xfId="0" applyNumberFormat="1" applyFont="1" applyFill="1" applyBorder="1" applyAlignment="1">
      <alignment/>
    </xf>
    <xf numFmtId="4" fontId="12" fillId="0" borderId="84" xfId="0" applyNumberFormat="1" applyFont="1" applyFill="1" applyBorder="1" applyAlignment="1">
      <alignment/>
    </xf>
    <xf numFmtId="4" fontId="12" fillId="0" borderId="85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76" xfId="0" applyFill="1" applyBorder="1" applyAlignment="1">
      <alignment/>
    </xf>
    <xf numFmtId="4" fontId="12" fillId="0" borderId="66" xfId="0" applyNumberFormat="1" applyFont="1" applyFill="1" applyBorder="1" applyAlignment="1">
      <alignment/>
    </xf>
    <xf numFmtId="4" fontId="12" fillId="0" borderId="66" xfId="0" applyNumberFormat="1" applyFont="1" applyBorder="1" applyAlignment="1">
      <alignment/>
    </xf>
    <xf numFmtId="4" fontId="12" fillId="0" borderId="55" xfId="0" applyNumberFormat="1" applyFont="1" applyFill="1" applyBorder="1" applyAlignment="1">
      <alignment/>
    </xf>
    <xf numFmtId="4" fontId="12" fillId="0" borderId="66" xfId="0" applyNumberFormat="1" applyFont="1" applyFill="1" applyBorder="1" applyAlignment="1">
      <alignment/>
    </xf>
    <xf numFmtId="4" fontId="12" fillId="0" borderId="56" xfId="0" applyNumberFormat="1" applyFont="1" applyFill="1" applyBorder="1" applyAlignment="1">
      <alignment/>
    </xf>
    <xf numFmtId="4" fontId="12" fillId="0" borderId="67" xfId="0" applyNumberFormat="1" applyFon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54" xfId="0" applyFill="1" applyBorder="1" applyAlignment="1">
      <alignment/>
    </xf>
    <xf numFmtId="4" fontId="0" fillId="0" borderId="69" xfId="0" applyNumberFormat="1" applyFill="1" applyBorder="1" applyAlignment="1">
      <alignment/>
    </xf>
    <xf numFmtId="4" fontId="0" fillId="0" borderId="68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0" fillId="0" borderId="68" xfId="0" applyNumberFormat="1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49" fontId="0" fillId="0" borderId="49" xfId="0" applyNumberFormat="1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81" xfId="0" applyFont="1" applyFill="1" applyBorder="1" applyAlignment="1">
      <alignment horizontal="left" wrapText="1"/>
    </xf>
    <xf numFmtId="4" fontId="16" fillId="2" borderId="78" xfId="0" applyNumberFormat="1" applyFont="1" applyFill="1" applyBorder="1" applyAlignment="1">
      <alignment horizontal="right" wrapText="1"/>
    </xf>
    <xf numFmtId="4" fontId="16" fillId="2" borderId="87" xfId="0" applyNumberFormat="1" applyFont="1" applyFill="1" applyBorder="1" applyAlignment="1">
      <alignment horizontal="right" wrapText="1"/>
    </xf>
    <xf numFmtId="0" fontId="0" fillId="0" borderId="81" xfId="0" applyFill="1" applyBorder="1" applyAlignment="1">
      <alignment horizontal="left"/>
    </xf>
    <xf numFmtId="0" fontId="0" fillId="2" borderId="79" xfId="0" applyFill="1" applyBorder="1" applyAlignment="1">
      <alignment horizontal="left"/>
    </xf>
    <xf numFmtId="4" fontId="12" fillId="2" borderId="79" xfId="0" applyNumberFormat="1" applyFont="1" applyFill="1" applyBorder="1" applyAlignment="1">
      <alignment/>
    </xf>
    <xf numFmtId="4" fontId="12" fillId="2" borderId="71" xfId="0" applyNumberFormat="1" applyFont="1" applyFill="1" applyBorder="1" applyAlignment="1">
      <alignment/>
    </xf>
    <xf numFmtId="4" fontId="12" fillId="2" borderId="88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4" fontId="12" fillId="0" borderId="81" xfId="0" applyNumberFormat="1" applyFont="1" applyFill="1" applyBorder="1" applyAlignment="1">
      <alignment/>
    </xf>
    <xf numFmtId="4" fontId="12" fillId="0" borderId="68" xfId="0" applyNumberFormat="1" applyFont="1" applyFill="1" applyBorder="1" applyAlignment="1">
      <alignment/>
    </xf>
    <xf numFmtId="4" fontId="12" fillId="0" borderId="69" xfId="0" applyNumberFormat="1" applyFont="1" applyFill="1" applyBorder="1" applyAlignment="1">
      <alignment/>
    </xf>
    <xf numFmtId="4" fontId="12" fillId="0" borderId="70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81" xfId="0" applyFont="1" applyFill="1" applyBorder="1" applyAlignment="1">
      <alignment horizontal="left"/>
    </xf>
    <xf numFmtId="4" fontId="12" fillId="0" borderId="84" xfId="0" applyNumberFormat="1" applyFont="1" applyFill="1" applyBorder="1" applyAlignment="1">
      <alignment/>
    </xf>
    <xf numFmtId="4" fontId="12" fillId="0" borderId="85" xfId="0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0" fontId="0" fillId="0" borderId="81" xfId="0" applyFill="1" applyBorder="1" applyAlignment="1">
      <alignment horizontal="right"/>
    </xf>
    <xf numFmtId="0" fontId="0" fillId="0" borderId="68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0" fontId="1" fillId="2" borderId="58" xfId="0" applyFont="1" applyFill="1" applyBorder="1" applyAlignment="1">
      <alignment horizontal="left"/>
    </xf>
    <xf numFmtId="0" fontId="1" fillId="2" borderId="59" xfId="0" applyFont="1" applyFill="1" applyBorder="1" applyAlignment="1">
      <alignment horizontal="left"/>
    </xf>
    <xf numFmtId="0" fontId="0" fillId="2" borderId="59" xfId="0" applyFill="1" applyBorder="1" applyAlignment="1">
      <alignment/>
    </xf>
    <xf numFmtId="0" fontId="0" fillId="2" borderId="6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51" xfId="0" applyBorder="1" applyAlignment="1">
      <alignment/>
    </xf>
    <xf numFmtId="14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18" fillId="0" borderId="0" xfId="21" applyFont="1">
      <alignment/>
      <protection/>
    </xf>
    <xf numFmtId="0" fontId="19" fillId="0" borderId="89" xfId="21" applyFont="1" applyFill="1" applyBorder="1">
      <alignment/>
      <protection/>
    </xf>
    <xf numFmtId="0" fontId="19" fillId="0" borderId="90" xfId="21" applyFont="1" applyFill="1" applyBorder="1" applyAlignment="1">
      <alignment horizontal="center"/>
      <protection/>
    </xf>
    <xf numFmtId="0" fontId="20" fillId="0" borderId="91" xfId="21" applyFont="1" applyFill="1" applyBorder="1" applyAlignment="1">
      <alignment horizontal="center"/>
      <protection/>
    </xf>
    <xf numFmtId="0" fontId="20" fillId="0" borderId="92" xfId="21" applyFont="1" applyFill="1" applyBorder="1" applyAlignment="1">
      <alignment horizontal="center"/>
      <protection/>
    </xf>
    <xf numFmtId="0" fontId="20" fillId="0" borderId="93" xfId="21" applyFont="1" applyFill="1" applyBorder="1" applyAlignment="1">
      <alignment horizontal="center"/>
      <protection/>
    </xf>
    <xf numFmtId="0" fontId="20" fillId="0" borderId="94" xfId="21" applyFont="1" applyFill="1" applyBorder="1" applyAlignment="1">
      <alignment horizontal="center"/>
      <protection/>
    </xf>
    <xf numFmtId="0" fontId="20" fillId="0" borderId="95" xfId="21" applyFont="1" applyFill="1" applyBorder="1" applyAlignment="1">
      <alignment horizontal="center"/>
      <protection/>
    </xf>
    <xf numFmtId="0" fontId="20" fillId="0" borderId="96" xfId="21" applyFont="1" applyFill="1" applyBorder="1" applyAlignment="1">
      <alignment horizontal="center"/>
      <protection/>
    </xf>
    <xf numFmtId="0" fontId="20" fillId="0" borderId="19" xfId="21" applyFont="1" applyFill="1" applyBorder="1" applyAlignment="1">
      <alignment horizontal="center"/>
      <protection/>
    </xf>
    <xf numFmtId="0" fontId="20" fillId="0" borderId="20" xfId="21" applyFont="1" applyFill="1" applyBorder="1" applyAlignment="1">
      <alignment horizontal="center"/>
      <protection/>
    </xf>
    <xf numFmtId="0" fontId="20" fillId="0" borderId="97" xfId="21" applyFont="1" applyFill="1" applyBorder="1" applyAlignment="1">
      <alignment horizontal="center"/>
      <protection/>
    </xf>
    <xf numFmtId="0" fontId="19" fillId="0" borderId="98" xfId="21" applyFont="1" applyFill="1" applyBorder="1">
      <alignment/>
      <protection/>
    </xf>
    <xf numFmtId="0" fontId="19" fillId="0" borderId="77" xfId="21" applyFont="1" applyFill="1" applyBorder="1" applyAlignment="1">
      <alignment horizontal="center"/>
      <protection/>
    </xf>
    <xf numFmtId="0" fontId="21" fillId="0" borderId="99" xfId="21" applyFont="1" applyFill="1" applyBorder="1" applyAlignment="1">
      <alignment horizontal="center"/>
      <protection/>
    </xf>
    <xf numFmtId="0" fontId="21" fillId="0" borderId="100" xfId="21" applyFont="1" applyFill="1" applyBorder="1" applyAlignment="1">
      <alignment horizontal="center"/>
      <protection/>
    </xf>
    <xf numFmtId="0" fontId="22" fillId="0" borderId="101" xfId="21" applyFont="1" applyFill="1" applyBorder="1" applyAlignment="1">
      <alignment horizontal="center"/>
      <protection/>
    </xf>
    <xf numFmtId="0" fontId="21" fillId="0" borderId="60" xfId="21" applyFont="1" applyFill="1" applyBorder="1" applyAlignment="1">
      <alignment horizontal="center"/>
      <protection/>
    </xf>
    <xf numFmtId="0" fontId="21" fillId="0" borderId="102" xfId="21" applyFont="1" applyFill="1" applyBorder="1" applyAlignment="1">
      <alignment horizontal="center"/>
      <protection/>
    </xf>
    <xf numFmtId="0" fontId="22" fillId="0" borderId="103" xfId="21" applyFont="1" applyFill="1" applyBorder="1" applyAlignment="1">
      <alignment horizontal="center"/>
      <protection/>
    </xf>
    <xf numFmtId="0" fontId="21" fillId="0" borderId="59" xfId="21" applyFont="1" applyFill="1" applyBorder="1" applyAlignment="1">
      <alignment horizontal="center"/>
      <protection/>
    </xf>
    <xf numFmtId="0" fontId="19" fillId="0" borderId="3" xfId="21" applyFont="1" applyBorder="1">
      <alignment/>
      <protection/>
    </xf>
    <xf numFmtId="0" fontId="19" fillId="0" borderId="0" xfId="21" applyFont="1" applyBorder="1">
      <alignment/>
      <protection/>
    </xf>
    <xf numFmtId="0" fontId="20" fillId="0" borderId="0" xfId="21" applyFont="1" applyBorder="1">
      <alignment/>
      <protection/>
    </xf>
    <xf numFmtId="0" fontId="20" fillId="0" borderId="104" xfId="21" applyFont="1" applyFill="1" applyBorder="1">
      <alignment/>
      <protection/>
    </xf>
    <xf numFmtId="0" fontId="19" fillId="0" borderId="105" xfId="21" applyFont="1" applyFill="1" applyBorder="1" applyAlignment="1">
      <alignment horizontal="center"/>
      <protection/>
    </xf>
    <xf numFmtId="0" fontId="20" fillId="0" borderId="106" xfId="21" applyFont="1" applyFill="1" applyBorder="1" applyAlignment="1">
      <alignment horizontal="center"/>
      <protection/>
    </xf>
    <xf numFmtId="0" fontId="20" fillId="0" borderId="68" xfId="21" applyFont="1" applyFill="1" applyBorder="1" applyAlignment="1">
      <alignment horizontal="center"/>
      <protection/>
    </xf>
    <xf numFmtId="0" fontId="20" fillId="0" borderId="107" xfId="21" applyFont="1" applyFill="1" applyBorder="1" applyAlignment="1">
      <alignment horizontal="center"/>
      <protection/>
    </xf>
    <xf numFmtId="4" fontId="20" fillId="0" borderId="54" xfId="21" applyNumberFormat="1" applyFont="1" applyFill="1" applyBorder="1" applyAlignment="1">
      <alignment horizontal="center"/>
      <protection/>
    </xf>
    <xf numFmtId="4" fontId="20" fillId="0" borderId="69" xfId="21" applyNumberFormat="1" applyFont="1" applyFill="1" applyBorder="1" applyAlignment="1">
      <alignment horizontal="center"/>
      <protection/>
    </xf>
    <xf numFmtId="4" fontId="20" fillId="0" borderId="106" xfId="21" applyNumberFormat="1" applyFont="1" applyFill="1" applyBorder="1" applyAlignment="1">
      <alignment horizontal="center"/>
      <protection/>
    </xf>
    <xf numFmtId="4" fontId="19" fillId="0" borderId="0" xfId="21" applyNumberFormat="1" applyFont="1" applyBorder="1">
      <alignment/>
      <protection/>
    </xf>
    <xf numFmtId="0" fontId="19" fillId="0" borderId="108" xfId="21" applyFont="1" applyFill="1" applyBorder="1">
      <alignment/>
      <protection/>
    </xf>
    <xf numFmtId="0" fontId="19" fillId="0" borderId="84" xfId="21" applyFont="1" applyFill="1" applyBorder="1" applyAlignment="1">
      <alignment horizontal="center"/>
      <protection/>
    </xf>
    <xf numFmtId="0" fontId="19" fillId="0" borderId="109" xfId="21" applyFont="1" applyFill="1" applyBorder="1" applyAlignment="1">
      <alignment horizontal="center"/>
      <protection/>
    </xf>
    <xf numFmtId="0" fontId="19" fillId="0" borderId="84" xfId="21" applyFont="1" applyFill="1" applyBorder="1" applyAlignment="1">
      <alignment horizontal="center"/>
      <protection/>
    </xf>
    <xf numFmtId="0" fontId="19" fillId="0" borderId="110" xfId="21" applyFont="1" applyFill="1" applyBorder="1" applyAlignment="1">
      <alignment horizontal="center"/>
      <protection/>
    </xf>
    <xf numFmtId="0" fontId="19" fillId="0" borderId="83" xfId="21" applyFont="1" applyFill="1" applyBorder="1" applyAlignment="1">
      <alignment horizontal="center"/>
      <protection/>
    </xf>
    <xf numFmtId="4" fontId="19" fillId="0" borderId="68" xfId="21" applyNumberFormat="1" applyFont="1" applyFill="1" applyBorder="1" applyAlignment="1">
      <alignment horizontal="center"/>
      <protection/>
    </xf>
    <xf numFmtId="4" fontId="19" fillId="0" borderId="69" xfId="21" applyNumberFormat="1" applyFont="1" applyFill="1" applyBorder="1" applyAlignment="1">
      <alignment horizontal="center"/>
      <protection/>
    </xf>
    <xf numFmtId="4" fontId="20" fillId="0" borderId="111" xfId="21" applyNumberFormat="1" applyFont="1" applyFill="1" applyBorder="1" applyAlignment="1">
      <alignment horizontal="center"/>
      <protection/>
    </xf>
    <xf numFmtId="0" fontId="19" fillId="0" borderId="112" xfId="21" applyFont="1" applyFill="1" applyBorder="1">
      <alignment/>
      <protection/>
    </xf>
    <xf numFmtId="0" fontId="19" fillId="0" borderId="72" xfId="21" applyFont="1" applyFill="1" applyBorder="1" applyAlignment="1">
      <alignment horizontal="center"/>
      <protection/>
    </xf>
    <xf numFmtId="0" fontId="19" fillId="0" borderId="113" xfId="21" applyFont="1" applyFill="1" applyBorder="1" applyAlignment="1">
      <alignment horizontal="center"/>
      <protection/>
    </xf>
    <xf numFmtId="0" fontId="19" fillId="0" borderId="72" xfId="21" applyFont="1" applyFill="1" applyBorder="1" applyAlignment="1">
      <alignment horizontal="center"/>
      <protection/>
    </xf>
    <xf numFmtId="0" fontId="20" fillId="0" borderId="114" xfId="21" applyFont="1" applyFill="1" applyBorder="1" applyAlignment="1">
      <alignment horizontal="center"/>
      <protection/>
    </xf>
    <xf numFmtId="0" fontId="19" fillId="0" borderId="74" xfId="21" applyFont="1" applyFill="1" applyBorder="1" applyAlignment="1">
      <alignment horizontal="center"/>
      <protection/>
    </xf>
    <xf numFmtId="0" fontId="19" fillId="0" borderId="72" xfId="21" applyFont="1" applyFill="1" applyBorder="1" applyAlignment="1">
      <alignment/>
      <protection/>
    </xf>
    <xf numFmtId="4" fontId="19" fillId="0" borderId="74" xfId="21" applyNumberFormat="1" applyFont="1" applyFill="1" applyBorder="1" applyAlignment="1">
      <alignment horizontal="center"/>
      <protection/>
    </xf>
    <xf numFmtId="4" fontId="19" fillId="0" borderId="72" xfId="21" applyNumberFormat="1" applyFont="1" applyFill="1" applyBorder="1" applyAlignment="1">
      <alignment horizontal="center"/>
      <protection/>
    </xf>
    <xf numFmtId="4" fontId="20" fillId="0" borderId="114" xfId="21" applyNumberFormat="1" applyFont="1" applyFill="1" applyBorder="1" applyAlignment="1">
      <alignment horizontal="center"/>
      <protection/>
    </xf>
    <xf numFmtId="0" fontId="20" fillId="0" borderId="115" xfId="21" applyFont="1" applyFill="1" applyBorder="1">
      <alignment/>
      <protection/>
    </xf>
    <xf numFmtId="0" fontId="20" fillId="0" borderId="61" xfId="21" applyFont="1" applyFill="1" applyBorder="1" applyAlignment="1">
      <alignment horizontal="center"/>
      <protection/>
    </xf>
    <xf numFmtId="0" fontId="20" fillId="0" borderId="103" xfId="21" applyFont="1" applyFill="1" applyBorder="1" applyAlignment="1">
      <alignment horizontal="center"/>
      <protection/>
    </xf>
    <xf numFmtId="0" fontId="20" fillId="0" borderId="60" xfId="21" applyFont="1" applyFill="1" applyBorder="1" applyAlignment="1">
      <alignment horizontal="center"/>
      <protection/>
    </xf>
    <xf numFmtId="4" fontId="20" fillId="0" borderId="60" xfId="21" applyNumberFormat="1" applyFont="1" applyFill="1" applyBorder="1" applyAlignment="1">
      <alignment horizontal="center"/>
      <protection/>
    </xf>
    <xf numFmtId="4" fontId="20" fillId="0" borderId="61" xfId="21" applyNumberFormat="1" applyFont="1" applyFill="1" applyBorder="1" applyAlignment="1">
      <alignment horizontal="center"/>
      <protection/>
    </xf>
    <xf numFmtId="4" fontId="20" fillId="0" borderId="103" xfId="21" applyNumberFormat="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4" fontId="20" fillId="0" borderId="0" xfId="21" applyNumberFormat="1" applyFont="1" applyBorder="1">
      <alignment/>
      <protection/>
    </xf>
    <xf numFmtId="0" fontId="20" fillId="0" borderId="98" xfId="21" applyFont="1" applyFill="1" applyBorder="1">
      <alignment/>
      <protection/>
    </xf>
    <xf numFmtId="0" fontId="19" fillId="0" borderId="116" xfId="21" applyFont="1" applyFill="1" applyBorder="1" applyAlignment="1">
      <alignment horizontal="center"/>
      <protection/>
    </xf>
    <xf numFmtId="0" fontId="19" fillId="0" borderId="105" xfId="21" applyFont="1" applyFill="1" applyBorder="1" applyAlignment="1">
      <alignment horizontal="center"/>
      <protection/>
    </xf>
    <xf numFmtId="0" fontId="19" fillId="0" borderId="104" xfId="21" applyFont="1" applyFill="1" applyBorder="1" applyAlignment="1">
      <alignment horizontal="center"/>
      <protection/>
    </xf>
    <xf numFmtId="0" fontId="19" fillId="0" borderId="105" xfId="21" applyFont="1" applyFill="1" applyBorder="1" applyAlignment="1">
      <alignment/>
      <protection/>
    </xf>
    <xf numFmtId="0" fontId="19" fillId="0" borderId="117" xfId="21" applyFont="1" applyFill="1" applyBorder="1" applyAlignment="1">
      <alignment wrapText="1"/>
      <protection/>
    </xf>
    <xf numFmtId="0" fontId="19" fillId="0" borderId="72" xfId="21" applyFont="1" applyFill="1" applyBorder="1" applyAlignment="1">
      <alignment horizontal="center" wrapText="1"/>
      <protection/>
    </xf>
    <xf numFmtId="0" fontId="20" fillId="0" borderId="72" xfId="21" applyFont="1" applyFill="1" applyBorder="1" applyAlignment="1">
      <alignment horizontal="center" wrapText="1"/>
      <protection/>
    </xf>
    <xf numFmtId="0" fontId="20" fillId="0" borderId="112" xfId="21" applyFont="1" applyFill="1" applyBorder="1" applyAlignment="1">
      <alignment horizontal="center" wrapText="1"/>
      <protection/>
    </xf>
    <xf numFmtId="0" fontId="20" fillId="0" borderId="72" xfId="21" applyFont="1" applyFill="1" applyBorder="1" applyAlignment="1">
      <alignment wrapText="1"/>
      <protection/>
    </xf>
    <xf numFmtId="0" fontId="20" fillId="0" borderId="118" xfId="21" applyFont="1" applyFill="1" applyBorder="1" applyAlignment="1">
      <alignment horizontal="center"/>
      <protection/>
    </xf>
    <xf numFmtId="4" fontId="20" fillId="0" borderId="112" xfId="21" applyNumberFormat="1" applyFont="1" applyFill="1" applyBorder="1" applyAlignment="1">
      <alignment horizontal="center"/>
      <protection/>
    </xf>
    <xf numFmtId="0" fontId="20" fillId="0" borderId="3" xfId="21" applyFont="1" applyBorder="1" applyAlignment="1">
      <alignment wrapText="1"/>
      <protection/>
    </xf>
    <xf numFmtId="0" fontId="20" fillId="0" borderId="0" xfId="21" applyFont="1" applyBorder="1" applyAlignment="1">
      <alignment wrapText="1"/>
      <protection/>
    </xf>
    <xf numFmtId="0" fontId="0" fillId="0" borderId="0" xfId="21" applyAlignment="1">
      <alignment wrapText="1"/>
      <protection/>
    </xf>
    <xf numFmtId="0" fontId="19" fillId="0" borderId="69" xfId="21" applyFont="1" applyFill="1" applyBorder="1" applyAlignment="1">
      <alignment horizontal="center"/>
      <protection/>
    </xf>
    <xf numFmtId="3" fontId="19" fillId="0" borderId="116" xfId="21" applyNumberFormat="1" applyFont="1" applyFill="1" applyBorder="1" applyAlignment="1">
      <alignment horizontal="center"/>
      <protection/>
    </xf>
    <xf numFmtId="3" fontId="20" fillId="0" borderId="106" xfId="21" applyNumberFormat="1" applyFont="1" applyFill="1" applyBorder="1" applyAlignment="1">
      <alignment horizontal="center"/>
      <protection/>
    </xf>
    <xf numFmtId="3" fontId="19" fillId="0" borderId="84" xfId="21" applyNumberFormat="1" applyFont="1" applyFill="1" applyBorder="1" applyAlignment="1">
      <alignment horizontal="center"/>
      <protection/>
    </xf>
    <xf numFmtId="3" fontId="20" fillId="0" borderId="107" xfId="21" applyNumberFormat="1" applyFont="1" applyFill="1" applyBorder="1" applyAlignment="1">
      <alignment horizontal="center"/>
      <protection/>
    </xf>
    <xf numFmtId="4" fontId="19" fillId="0" borderId="54" xfId="21" applyNumberFormat="1" applyFont="1" applyFill="1" applyBorder="1" applyAlignment="1">
      <alignment horizontal="center"/>
      <protection/>
    </xf>
    <xf numFmtId="3" fontId="19" fillId="0" borderId="109" xfId="21" applyNumberFormat="1" applyFont="1" applyFill="1" applyBorder="1" applyAlignment="1">
      <alignment horizontal="center"/>
      <protection/>
    </xf>
    <xf numFmtId="3" fontId="20" fillId="0" borderId="110" xfId="21" applyNumberFormat="1" applyFont="1" applyFill="1" applyBorder="1" applyAlignment="1">
      <alignment horizontal="center"/>
      <protection/>
    </xf>
    <xf numFmtId="3" fontId="19" fillId="0" borderId="11" xfId="21" applyNumberFormat="1" applyFont="1" applyFill="1" applyBorder="1" applyAlignment="1">
      <alignment horizontal="center"/>
      <protection/>
    </xf>
    <xf numFmtId="3" fontId="20" fillId="0" borderId="114" xfId="21" applyNumberFormat="1" applyFont="1" applyFill="1" applyBorder="1" applyAlignment="1">
      <alignment horizontal="center"/>
      <protection/>
    </xf>
    <xf numFmtId="4" fontId="19" fillId="0" borderId="50" xfId="21" applyNumberFormat="1" applyFont="1" applyFill="1" applyBorder="1" applyAlignment="1">
      <alignment horizontal="right"/>
      <protection/>
    </xf>
    <xf numFmtId="4" fontId="19" fillId="0" borderId="56" xfId="21" applyNumberFormat="1" applyFont="1" applyFill="1" applyBorder="1" applyAlignment="1">
      <alignment horizontal="right"/>
      <protection/>
    </xf>
    <xf numFmtId="4" fontId="20" fillId="0" borderId="119" xfId="21" applyNumberFormat="1" applyFont="1" applyFill="1" applyBorder="1" applyAlignment="1">
      <alignment horizontal="right"/>
      <protection/>
    </xf>
    <xf numFmtId="3" fontId="19" fillId="0" borderId="105" xfId="21" applyNumberFormat="1" applyFont="1" applyFill="1" applyBorder="1" applyAlignment="1">
      <alignment horizontal="center"/>
      <protection/>
    </xf>
    <xf numFmtId="3" fontId="20" fillId="0" borderId="111" xfId="21" applyNumberFormat="1" applyFont="1" applyFill="1" applyBorder="1" applyAlignment="1">
      <alignment horizontal="center"/>
      <protection/>
    </xf>
    <xf numFmtId="4" fontId="19" fillId="0" borderId="104" xfId="21" applyNumberFormat="1" applyFont="1" applyFill="1" applyBorder="1" applyAlignment="1">
      <alignment horizontal="center"/>
      <protection/>
    </xf>
    <xf numFmtId="4" fontId="19" fillId="0" borderId="64" xfId="21" applyNumberFormat="1" applyFont="1" applyFill="1" applyBorder="1" applyAlignment="1">
      <alignment horizontal="center"/>
      <protection/>
    </xf>
    <xf numFmtId="3" fontId="19" fillId="0" borderId="84" xfId="21" applyNumberFormat="1" applyFont="1" applyFill="1" applyBorder="1" applyAlignment="1">
      <alignment/>
      <protection/>
    </xf>
    <xf numFmtId="4" fontId="19" fillId="0" borderId="81" xfId="21" applyNumberFormat="1" applyFont="1" applyFill="1" applyBorder="1" applyAlignment="1">
      <alignment horizontal="center"/>
      <protection/>
    </xf>
    <xf numFmtId="4" fontId="19" fillId="0" borderId="45" xfId="21" applyNumberFormat="1" applyFont="1" applyFill="1" applyBorder="1" applyAlignment="1">
      <alignment horizontal="center"/>
      <protection/>
    </xf>
    <xf numFmtId="4" fontId="20" fillId="0" borderId="120" xfId="21" applyNumberFormat="1" applyFont="1" applyFill="1" applyBorder="1" applyAlignment="1">
      <alignment horizontal="center"/>
      <protection/>
    </xf>
    <xf numFmtId="0" fontId="19" fillId="0" borderId="80" xfId="21" applyFont="1" applyFill="1" applyBorder="1" applyAlignment="1">
      <alignment horizontal="right"/>
      <protection/>
    </xf>
    <xf numFmtId="4" fontId="19" fillId="0" borderId="105" xfId="21" applyNumberFormat="1" applyFont="1" applyFill="1" applyBorder="1" applyAlignment="1">
      <alignment horizontal="center"/>
      <protection/>
    </xf>
    <xf numFmtId="0" fontId="20" fillId="0" borderId="110" xfId="21" applyFont="1" applyFill="1" applyBorder="1" applyAlignment="1">
      <alignment horizontal="center"/>
      <protection/>
    </xf>
    <xf numFmtId="0" fontId="19" fillId="0" borderId="84" xfId="21" applyFont="1" applyFill="1" applyBorder="1" applyAlignment="1">
      <alignment/>
      <protection/>
    </xf>
    <xf numFmtId="0" fontId="20" fillId="0" borderId="111" xfId="21" applyFont="1" applyFill="1" applyBorder="1" applyAlignment="1">
      <alignment horizontal="center"/>
      <protection/>
    </xf>
    <xf numFmtId="0" fontId="19" fillId="0" borderId="83" xfId="21" applyFont="1" applyFill="1" applyBorder="1" applyAlignment="1">
      <alignment horizontal="right"/>
      <protection/>
    </xf>
    <xf numFmtId="0" fontId="19" fillId="0" borderId="74" xfId="21" applyFont="1" applyFill="1" applyBorder="1" applyAlignment="1">
      <alignment horizontal="right"/>
      <protection/>
    </xf>
    <xf numFmtId="0" fontId="20" fillId="0" borderId="121" xfId="21" applyFont="1" applyFill="1" applyBorder="1">
      <alignment/>
      <protection/>
    </xf>
    <xf numFmtId="3" fontId="20" fillId="0" borderId="103" xfId="21" applyNumberFormat="1" applyFont="1" applyFill="1" applyBorder="1" applyAlignment="1">
      <alignment horizontal="center"/>
      <protection/>
    </xf>
    <xf numFmtId="0" fontId="19" fillId="0" borderId="57" xfId="21" applyFont="1" applyFill="1" applyBorder="1" applyAlignment="1">
      <alignment horizontal="right"/>
      <protection/>
    </xf>
    <xf numFmtId="0" fontId="19" fillId="0" borderId="71" xfId="21" applyFont="1" applyFill="1" applyBorder="1" applyAlignment="1">
      <alignment/>
      <protection/>
    </xf>
    <xf numFmtId="4" fontId="19" fillId="0" borderId="98" xfId="21" applyNumberFormat="1" applyFont="1" applyFill="1" applyBorder="1" applyAlignment="1">
      <alignment horizontal="center"/>
      <protection/>
    </xf>
    <xf numFmtId="4" fontId="19" fillId="0" borderId="77" xfId="21" applyNumberFormat="1" applyFont="1" applyFill="1" applyBorder="1" applyAlignment="1">
      <alignment horizontal="center"/>
      <protection/>
    </xf>
    <xf numFmtId="4" fontId="20" fillId="0" borderId="122" xfId="21" applyNumberFormat="1" applyFont="1" applyFill="1" applyBorder="1" applyAlignment="1">
      <alignment horizontal="center"/>
      <protection/>
    </xf>
    <xf numFmtId="4" fontId="19" fillId="0" borderId="123" xfId="21" applyNumberFormat="1" applyFont="1" applyFill="1" applyBorder="1" applyAlignment="1">
      <alignment horizontal="right"/>
      <protection/>
    </xf>
    <xf numFmtId="4" fontId="19" fillId="0" borderId="61" xfId="21" applyNumberFormat="1" applyFont="1" applyFill="1" applyBorder="1" applyAlignment="1">
      <alignment horizontal="right"/>
      <protection/>
    </xf>
    <xf numFmtId="0" fontId="19" fillId="0" borderId="71" xfId="21" applyFont="1" applyFill="1" applyBorder="1" applyAlignment="1">
      <alignment horizontal="center"/>
      <protection/>
    </xf>
    <xf numFmtId="3" fontId="19" fillId="0" borderId="124" xfId="21" applyNumberFormat="1" applyFont="1" applyFill="1" applyBorder="1" applyAlignment="1">
      <alignment horizontal="center"/>
      <protection/>
    </xf>
    <xf numFmtId="3" fontId="19" fillId="0" borderId="71" xfId="21" applyNumberFormat="1" applyFont="1" applyFill="1" applyBorder="1" applyAlignment="1">
      <alignment horizontal="center"/>
      <protection/>
    </xf>
    <xf numFmtId="3" fontId="19" fillId="0" borderId="80" xfId="21" applyNumberFormat="1" applyFont="1" applyFill="1" applyBorder="1" applyAlignment="1">
      <alignment horizontal="center"/>
      <protection/>
    </xf>
    <xf numFmtId="4" fontId="19" fillId="0" borderId="123" xfId="21" applyNumberFormat="1" applyFont="1" applyFill="1" applyBorder="1" applyAlignment="1">
      <alignment horizontal="center"/>
      <protection/>
    </xf>
    <xf numFmtId="4" fontId="19" fillId="0" borderId="61" xfId="21" applyNumberFormat="1" applyFont="1" applyFill="1" applyBorder="1" applyAlignment="1">
      <alignment horizontal="center"/>
      <protection/>
    </xf>
    <xf numFmtId="0" fontId="20" fillId="0" borderId="123" xfId="21" applyFont="1" applyFill="1" applyBorder="1">
      <alignment/>
      <protection/>
    </xf>
    <xf numFmtId="0" fontId="19" fillId="0" borderId="61" xfId="21" applyFont="1" applyFill="1" applyBorder="1" applyAlignment="1">
      <alignment horizontal="center"/>
      <protection/>
    </xf>
    <xf numFmtId="0" fontId="19" fillId="0" borderId="99" xfId="21" applyFont="1" applyFill="1" applyBorder="1" applyAlignment="1">
      <alignment horizontal="center"/>
      <protection/>
    </xf>
    <xf numFmtId="0" fontId="19" fillId="0" borderId="61" xfId="21" applyFont="1" applyFill="1" applyBorder="1" applyAlignment="1">
      <alignment horizontal="center"/>
      <protection/>
    </xf>
    <xf numFmtId="4" fontId="19" fillId="0" borderId="60" xfId="21" applyNumberFormat="1" applyFont="1" applyFill="1" applyBorder="1" applyAlignment="1">
      <alignment horizontal="center"/>
      <protection/>
    </xf>
    <xf numFmtId="0" fontId="19" fillId="0" borderId="60" xfId="21" applyFont="1" applyFill="1" applyBorder="1" applyAlignment="1">
      <alignment horizontal="center"/>
      <protection/>
    </xf>
    <xf numFmtId="0" fontId="20" fillId="0" borderId="125" xfId="21" applyFont="1" applyFill="1" applyBorder="1">
      <alignment/>
      <protection/>
    </xf>
    <xf numFmtId="0" fontId="19" fillId="0" borderId="126" xfId="21" applyFont="1" applyFill="1" applyBorder="1" applyAlignment="1">
      <alignment horizontal="center"/>
      <protection/>
    </xf>
    <xf numFmtId="0" fontId="19" fillId="0" borderId="127" xfId="21" applyFont="1" applyFill="1" applyBorder="1" applyAlignment="1">
      <alignment horizontal="center"/>
      <protection/>
    </xf>
    <xf numFmtId="0" fontId="19" fillId="0" borderId="126" xfId="21" applyFont="1" applyFill="1" applyBorder="1" applyAlignment="1">
      <alignment horizontal="center"/>
      <protection/>
    </xf>
    <xf numFmtId="0" fontId="20" fillId="0" borderId="128" xfId="21" applyFont="1" applyFill="1" applyBorder="1" applyAlignment="1">
      <alignment horizontal="center"/>
      <protection/>
    </xf>
    <xf numFmtId="0" fontId="19" fillId="0" borderId="129" xfId="21" applyFont="1" applyFill="1" applyBorder="1" applyAlignment="1">
      <alignment horizontal="center"/>
      <protection/>
    </xf>
    <xf numFmtId="4" fontId="19" fillId="0" borderId="125" xfId="21" applyNumberFormat="1" applyFont="1" applyFill="1" applyBorder="1" applyAlignment="1">
      <alignment horizontal="center"/>
      <protection/>
    </xf>
    <xf numFmtId="4" fontId="19" fillId="0" borderId="126" xfId="21" applyNumberFormat="1" applyFont="1" applyFill="1" applyBorder="1" applyAlignment="1">
      <alignment horizontal="center"/>
      <protection/>
    </xf>
    <xf numFmtId="4" fontId="20" fillId="0" borderId="128" xfId="21" applyNumberFormat="1" applyFont="1" applyFill="1" applyBorder="1" applyAlignment="1">
      <alignment horizontal="center"/>
      <protection/>
    </xf>
    <xf numFmtId="0" fontId="19" fillId="0" borderId="0" xfId="21" applyFont="1" applyFill="1" applyBorder="1">
      <alignment/>
      <protection/>
    </xf>
    <xf numFmtId="0" fontId="19" fillId="0" borderId="0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19" fillId="0" borderId="130" xfId="21" applyFont="1" applyFill="1" applyBorder="1" applyAlignment="1">
      <alignment horizontal="center"/>
      <protection/>
    </xf>
    <xf numFmtId="0" fontId="19" fillId="0" borderId="113" xfId="21" applyFont="1" applyFill="1" applyBorder="1" applyAlignment="1">
      <alignment horizontal="center" wrapText="1"/>
      <protection/>
    </xf>
    <xf numFmtId="0" fontId="19" fillId="0" borderId="72" xfId="21" applyFont="1" applyFill="1" applyBorder="1" applyAlignment="1">
      <alignment horizontal="center" wrapText="1"/>
      <protection/>
    </xf>
    <xf numFmtId="0" fontId="19" fillId="0" borderId="114" xfId="21" applyFont="1" applyFill="1" applyBorder="1" applyAlignment="1">
      <alignment horizontal="center" wrapText="1"/>
      <protection/>
    </xf>
    <xf numFmtId="0" fontId="19" fillId="0" borderId="131" xfId="21" applyFont="1" applyFill="1" applyBorder="1" applyAlignment="1">
      <alignment horizontal="center"/>
      <protection/>
    </xf>
    <xf numFmtId="0" fontId="19" fillId="0" borderId="56" xfId="21" applyFont="1" applyFill="1" applyBorder="1" applyAlignment="1">
      <alignment horizontal="center"/>
      <protection/>
    </xf>
    <xf numFmtId="0" fontId="20" fillId="0" borderId="119" xfId="21" applyFont="1" applyFill="1" applyBorder="1" applyAlignment="1">
      <alignment horizontal="center"/>
      <protection/>
    </xf>
    <xf numFmtId="0" fontId="19" fillId="0" borderId="69" xfId="21" applyFont="1" applyFill="1" applyBorder="1" applyAlignment="1">
      <alignment horizontal="center"/>
      <protection/>
    </xf>
    <xf numFmtId="4" fontId="20" fillId="0" borderId="118" xfId="21" applyNumberFormat="1" applyFont="1" applyFill="1" applyBorder="1" applyAlignment="1">
      <alignment horizontal="center"/>
      <protection/>
    </xf>
    <xf numFmtId="3" fontId="19" fillId="0" borderId="132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21" xfId="20" applyBorder="1" applyAlignment="1">
      <alignment horizontal="center"/>
      <protection/>
    </xf>
    <xf numFmtId="0" fontId="0" fillId="0" borderId="22" xfId="20" applyBorder="1" applyAlignment="1">
      <alignment horizontal="center"/>
      <protection/>
    </xf>
    <xf numFmtId="0" fontId="1" fillId="0" borderId="21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1" fillId="0" borderId="91" xfId="20" applyFont="1" applyBorder="1" applyAlignment="1">
      <alignment horizontal="center"/>
      <protection/>
    </xf>
    <xf numFmtId="0" fontId="1" fillId="0" borderId="133" xfId="20" applyFont="1" applyBorder="1" applyAlignment="1">
      <alignment horizontal="center"/>
      <protection/>
    </xf>
    <xf numFmtId="0" fontId="1" fillId="0" borderId="134" xfId="20" applyFont="1" applyBorder="1" applyAlignment="1">
      <alignment horizontal="center"/>
      <protection/>
    </xf>
    <xf numFmtId="0" fontId="1" fillId="0" borderId="28" xfId="20" applyFont="1" applyBorder="1" applyAlignment="1">
      <alignment horizontal="center"/>
      <protection/>
    </xf>
    <xf numFmtId="0" fontId="0" fillId="0" borderId="135" xfId="20" applyBorder="1" applyAlignment="1">
      <alignment horizontal="center"/>
      <protection/>
    </xf>
    <xf numFmtId="0" fontId="0" fillId="0" borderId="136" xfId="20" applyBorder="1" applyAlignment="1">
      <alignment horizontal="center"/>
      <protection/>
    </xf>
    <xf numFmtId="0" fontId="0" fillId="0" borderId="137" xfId="20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1" fillId="0" borderId="138" xfId="20" applyFont="1" applyBorder="1" applyAlignment="1">
      <alignment horizontal="center"/>
      <protection/>
    </xf>
    <xf numFmtId="0" fontId="1" fillId="0" borderId="139" xfId="20" applyFont="1" applyBorder="1" applyAlignment="1">
      <alignment horizontal="center"/>
      <protection/>
    </xf>
    <xf numFmtId="0" fontId="1" fillId="0" borderId="140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0" fontId="1" fillId="0" borderId="141" xfId="20" applyFont="1" applyBorder="1" applyAlignment="1">
      <alignment horizontal="center"/>
      <protection/>
    </xf>
    <xf numFmtId="0" fontId="1" fillId="0" borderId="16" xfId="20" applyFont="1" applyFill="1" applyBorder="1" applyAlignment="1">
      <alignment horizontal="center"/>
      <protection/>
    </xf>
    <xf numFmtId="0" fontId="1" fillId="0" borderId="18" xfId="20" applyFont="1" applyFill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1" fillId="0" borderId="30" xfId="20" applyFont="1" applyBorder="1" applyAlignment="1">
      <alignment horizontal="center"/>
      <protection/>
    </xf>
    <xf numFmtId="0" fontId="1" fillId="0" borderId="32" xfId="20" applyFont="1" applyBorder="1" applyAlignment="1">
      <alignment horizontal="center"/>
      <protection/>
    </xf>
    <xf numFmtId="0" fontId="3" fillId="0" borderId="63" xfId="20" applyFont="1" applyBorder="1" applyAlignment="1">
      <alignment horizontal="center"/>
      <protection/>
    </xf>
    <xf numFmtId="0" fontId="3" fillId="0" borderId="65" xfId="20" applyFont="1" applyBorder="1" applyAlignment="1">
      <alignment horizontal="center"/>
      <protection/>
    </xf>
    <xf numFmtId="0" fontId="3" fillId="0" borderId="142" xfId="20" applyFont="1" applyBorder="1" applyAlignment="1">
      <alignment horizontal="center"/>
      <protection/>
    </xf>
    <xf numFmtId="4" fontId="12" fillId="0" borderId="16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72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3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Rozb.I.II.III.IV.02" xfId="19"/>
    <cellStyle name="normální_Rozpočet 2003 - návrh" xfId="20"/>
    <cellStyle name="normální_Tab. k rozb.hosp.PO za 1. pololetí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9">
      <selection activeCell="F46" sqref="F46"/>
    </sheetView>
  </sheetViews>
  <sheetFormatPr defaultColWidth="9.00390625" defaultRowHeight="12.75"/>
  <cols>
    <col min="1" max="4" width="9.125" style="46" customWidth="1"/>
    <col min="5" max="5" width="10.00390625" style="46" customWidth="1"/>
    <col min="6" max="6" width="9.75390625" style="46" customWidth="1"/>
    <col min="7" max="16384" width="9.125" style="46" customWidth="1"/>
  </cols>
  <sheetData>
    <row r="1" ht="12.75">
      <c r="G1" s="47" t="s">
        <v>46</v>
      </c>
    </row>
    <row r="2" spans="1:6" ht="18">
      <c r="A2" s="48" t="s">
        <v>198</v>
      </c>
      <c r="B2" s="48"/>
      <c r="C2" s="48"/>
      <c r="D2" s="48"/>
      <c r="E2" s="49"/>
      <c r="F2" s="49"/>
    </row>
    <row r="3" spans="1:7" ht="13.5" thickBot="1">
      <c r="A3" s="50" t="s">
        <v>47</v>
      </c>
      <c r="B3" s="50"/>
      <c r="G3" s="46" t="s">
        <v>2</v>
      </c>
    </row>
    <row r="4" spans="1:7" ht="13.5" thickTop="1">
      <c r="A4" s="51" t="s">
        <v>48</v>
      </c>
      <c r="B4" s="52"/>
      <c r="C4" s="52"/>
      <c r="D4" s="53" t="s">
        <v>49</v>
      </c>
      <c r="E4" s="54" t="s">
        <v>50</v>
      </c>
      <c r="F4" s="53" t="s">
        <v>51</v>
      </c>
      <c r="G4" s="54" t="s">
        <v>52</v>
      </c>
    </row>
    <row r="5" spans="1:7" ht="12.75">
      <c r="A5" s="55" t="s">
        <v>6</v>
      </c>
      <c r="B5" s="56"/>
      <c r="C5" s="56"/>
      <c r="D5" s="57" t="s">
        <v>53</v>
      </c>
      <c r="E5" s="57" t="s">
        <v>53</v>
      </c>
      <c r="F5" s="58" t="s">
        <v>54</v>
      </c>
      <c r="G5" s="57" t="s">
        <v>55</v>
      </c>
    </row>
    <row r="6" spans="1:7" ht="13.5" thickBot="1">
      <c r="A6" s="59"/>
      <c r="B6" s="60"/>
      <c r="C6" s="60"/>
      <c r="D6" s="61">
        <v>2009</v>
      </c>
      <c r="E6" s="61">
        <v>2009</v>
      </c>
      <c r="F6" s="61">
        <v>2009</v>
      </c>
      <c r="G6" s="61" t="s">
        <v>56</v>
      </c>
    </row>
    <row r="7" spans="1:7" ht="13.5" thickTop="1">
      <c r="A7" s="62" t="s">
        <v>57</v>
      </c>
      <c r="B7" s="63"/>
      <c r="C7" s="52"/>
      <c r="D7" s="64">
        <f>SUM(D8:D11)</f>
        <v>30095</v>
      </c>
      <c r="E7" s="64">
        <f>SUM(E8:E11)</f>
        <v>30095</v>
      </c>
      <c r="F7" s="64">
        <f>SUM(F8:F11)</f>
        <v>26825</v>
      </c>
      <c r="G7" s="65">
        <f>F7/E7*100</f>
        <v>89.13440770892174</v>
      </c>
    </row>
    <row r="8" spans="1:7" ht="12.75">
      <c r="A8" s="66" t="s">
        <v>58</v>
      </c>
      <c r="B8" s="67"/>
      <c r="C8" s="67"/>
      <c r="D8" s="68">
        <v>28410</v>
      </c>
      <c r="E8" s="68">
        <v>28410</v>
      </c>
      <c r="F8" s="68">
        <v>25332</v>
      </c>
      <c r="G8" s="69">
        <f>F8/E8*100</f>
        <v>89.16578669482577</v>
      </c>
    </row>
    <row r="9" spans="1:7" ht="12.75">
      <c r="A9" s="66" t="s">
        <v>59</v>
      </c>
      <c r="B9" s="67"/>
      <c r="C9" s="67"/>
      <c r="D9" s="68"/>
      <c r="E9" s="68"/>
      <c r="F9" s="68">
        <v>0</v>
      </c>
      <c r="G9" s="69">
        <v>0</v>
      </c>
    </row>
    <row r="10" spans="1:7" ht="12.75">
      <c r="A10" s="66" t="s">
        <v>60</v>
      </c>
      <c r="B10" s="67"/>
      <c r="C10" s="67"/>
      <c r="D10" s="68"/>
      <c r="E10" s="68"/>
      <c r="F10" s="68">
        <v>60</v>
      </c>
      <c r="G10" s="69">
        <v>0</v>
      </c>
    </row>
    <row r="11" spans="1:7" ht="12.75">
      <c r="A11" s="66" t="s">
        <v>12</v>
      </c>
      <c r="B11" s="67"/>
      <c r="C11" s="67"/>
      <c r="D11" s="68">
        <v>1685</v>
      </c>
      <c r="E11" s="68">
        <v>1685</v>
      </c>
      <c r="F11" s="68">
        <v>1433</v>
      </c>
      <c r="G11" s="69">
        <f>F11/E11*100</f>
        <v>85.04451038575668</v>
      </c>
    </row>
    <row r="12" spans="1:7" ht="12.75">
      <c r="A12" s="70"/>
      <c r="B12" s="71"/>
      <c r="C12" s="71"/>
      <c r="D12" s="72"/>
      <c r="E12" s="72"/>
      <c r="F12" s="72"/>
      <c r="G12" s="73"/>
    </row>
    <row r="13" spans="1:8" ht="12.75">
      <c r="A13" s="74" t="s">
        <v>61</v>
      </c>
      <c r="B13" s="75"/>
      <c r="C13" s="71"/>
      <c r="D13" s="76">
        <f>D15+D20+D29+D36+D37+D41</f>
        <v>99715</v>
      </c>
      <c r="E13" s="76">
        <f>E15+E20+E29+E36+E37+E41</f>
        <v>99715</v>
      </c>
      <c r="F13" s="76">
        <f>F15+F20+F29+F36+F37+F41</f>
        <v>96165</v>
      </c>
      <c r="G13" s="73">
        <f>F13/E13*100</f>
        <v>96.43985358271073</v>
      </c>
      <c r="H13" s="77"/>
    </row>
    <row r="14" spans="1:7" ht="12.75">
      <c r="A14" s="70"/>
      <c r="B14" s="71"/>
      <c r="C14" s="71"/>
      <c r="D14" s="72"/>
      <c r="E14" s="72"/>
      <c r="F14" s="72"/>
      <c r="G14" s="73"/>
    </row>
    <row r="15" spans="1:7" ht="12.75">
      <c r="A15" s="78" t="s">
        <v>14</v>
      </c>
      <c r="B15" s="79"/>
      <c r="C15" s="79"/>
      <c r="D15" s="76">
        <f>SUM(D16:D19)</f>
        <v>12179</v>
      </c>
      <c r="E15" s="76">
        <f>SUM(E16:E19)</f>
        <v>12179</v>
      </c>
      <c r="F15" s="76">
        <f>SUM(F16:F19)</f>
        <v>11901</v>
      </c>
      <c r="G15" s="73">
        <f aca="true" t="shared" si="0" ref="G15:G23">F15/E15*100</f>
        <v>97.71738237950571</v>
      </c>
    </row>
    <row r="16" spans="1:7" ht="12.75">
      <c r="A16" s="70" t="s">
        <v>15</v>
      </c>
      <c r="B16" s="71"/>
      <c r="C16" s="71"/>
      <c r="D16" s="72">
        <v>5302</v>
      </c>
      <c r="E16" s="72">
        <v>5302</v>
      </c>
      <c r="F16" s="72">
        <v>4578</v>
      </c>
      <c r="G16" s="69">
        <f t="shared" si="0"/>
        <v>86.34477555639381</v>
      </c>
    </row>
    <row r="17" spans="1:7" ht="12.75">
      <c r="A17" s="70" t="s">
        <v>16</v>
      </c>
      <c r="B17" s="71"/>
      <c r="C17" s="71"/>
      <c r="D17" s="72">
        <v>1487</v>
      </c>
      <c r="E17" s="72">
        <v>1487</v>
      </c>
      <c r="F17" s="72">
        <v>1616</v>
      </c>
      <c r="G17" s="69">
        <f t="shared" si="0"/>
        <v>108.67518493611298</v>
      </c>
    </row>
    <row r="18" spans="1:7" ht="12.75">
      <c r="A18" s="70" t="s">
        <v>17</v>
      </c>
      <c r="B18" s="71"/>
      <c r="C18" s="71"/>
      <c r="D18" s="72">
        <v>4430</v>
      </c>
      <c r="E18" s="72">
        <v>4430</v>
      </c>
      <c r="F18" s="72">
        <v>4769</v>
      </c>
      <c r="G18" s="69">
        <f t="shared" si="0"/>
        <v>107.65237020316027</v>
      </c>
    </row>
    <row r="19" spans="1:7" ht="12.75">
      <c r="A19" s="70" t="s">
        <v>12</v>
      </c>
      <c r="B19" s="71"/>
      <c r="C19" s="71"/>
      <c r="D19" s="72">
        <v>960</v>
      </c>
      <c r="E19" s="72">
        <v>960</v>
      </c>
      <c r="F19" s="72">
        <v>938</v>
      </c>
      <c r="G19" s="69">
        <f t="shared" si="0"/>
        <v>97.70833333333333</v>
      </c>
    </row>
    <row r="20" spans="1:7" ht="12.75">
      <c r="A20" s="78" t="s">
        <v>18</v>
      </c>
      <c r="B20" s="79"/>
      <c r="C20" s="71"/>
      <c r="D20" s="76">
        <f>SUM(D21:D28)</f>
        <v>20813</v>
      </c>
      <c r="E20" s="76">
        <f>SUM(E21:E28)</f>
        <v>20813</v>
      </c>
      <c r="F20" s="76">
        <f>SUM(F21:F28)</f>
        <v>18882</v>
      </c>
      <c r="G20" s="73">
        <f t="shared" si="0"/>
        <v>90.7221448133378</v>
      </c>
    </row>
    <row r="21" spans="1:7" ht="12.75">
      <c r="A21" s="70" t="s">
        <v>19</v>
      </c>
      <c r="B21" s="71"/>
      <c r="C21" s="71"/>
      <c r="D21" s="72">
        <v>2035</v>
      </c>
      <c r="E21" s="72">
        <v>2035</v>
      </c>
      <c r="F21" s="72">
        <v>1631</v>
      </c>
      <c r="G21" s="69">
        <f t="shared" si="0"/>
        <v>80.14742014742015</v>
      </c>
    </row>
    <row r="22" spans="1:7" ht="12.75">
      <c r="A22" s="70" t="s">
        <v>20</v>
      </c>
      <c r="B22" s="71"/>
      <c r="C22" s="71"/>
      <c r="D22" s="72">
        <v>211</v>
      </c>
      <c r="E22" s="72">
        <v>211</v>
      </c>
      <c r="F22" s="72">
        <v>233</v>
      </c>
      <c r="G22" s="69">
        <f t="shared" si="0"/>
        <v>110.42654028436019</v>
      </c>
    </row>
    <row r="23" spans="1:7" ht="12.75">
      <c r="A23" s="70" t="s">
        <v>21</v>
      </c>
      <c r="B23" s="71"/>
      <c r="C23" s="71"/>
      <c r="D23" s="72">
        <v>333</v>
      </c>
      <c r="E23" s="72">
        <v>333</v>
      </c>
      <c r="F23" s="72">
        <v>249</v>
      </c>
      <c r="G23" s="69">
        <f t="shared" si="0"/>
        <v>74.77477477477478</v>
      </c>
    </row>
    <row r="24" spans="1:7" ht="12.75">
      <c r="A24" s="70" t="s">
        <v>22</v>
      </c>
      <c r="B24" s="71"/>
      <c r="C24" s="71"/>
      <c r="D24" s="72">
        <v>0</v>
      </c>
      <c r="E24" s="72">
        <v>0</v>
      </c>
      <c r="F24" s="72">
        <v>0</v>
      </c>
      <c r="G24" s="69">
        <v>0</v>
      </c>
    </row>
    <row r="25" spans="1:7" ht="12.75">
      <c r="A25" s="70" t="s">
        <v>62</v>
      </c>
      <c r="B25" s="71"/>
      <c r="C25" s="71"/>
      <c r="D25" s="72">
        <v>2040</v>
      </c>
      <c r="E25" s="72">
        <v>2040</v>
      </c>
      <c r="F25" s="72">
        <v>2575</v>
      </c>
      <c r="G25" s="69">
        <f aca="true" t="shared" si="1" ref="G25:G37">F25/E25*100</f>
        <v>126.22549019607843</v>
      </c>
    </row>
    <row r="26" spans="1:7" ht="12.75">
      <c r="A26" s="70" t="s">
        <v>24</v>
      </c>
      <c r="B26" s="71"/>
      <c r="C26" s="71"/>
      <c r="D26" s="72">
        <v>90</v>
      </c>
      <c r="E26" s="72">
        <v>90</v>
      </c>
      <c r="F26" s="72">
        <v>71</v>
      </c>
      <c r="G26" s="69">
        <f t="shared" si="1"/>
        <v>78.88888888888889</v>
      </c>
    </row>
    <row r="27" spans="1:7" ht="12.75">
      <c r="A27" s="70" t="s">
        <v>25</v>
      </c>
      <c r="B27" s="71"/>
      <c r="C27" s="71"/>
      <c r="D27" s="72">
        <v>15</v>
      </c>
      <c r="E27" s="72">
        <v>15</v>
      </c>
      <c r="F27" s="72">
        <v>11</v>
      </c>
      <c r="G27" s="69">
        <f t="shared" si="1"/>
        <v>73.33333333333333</v>
      </c>
    </row>
    <row r="28" spans="1:7" ht="12.75">
      <c r="A28" s="70" t="s">
        <v>12</v>
      </c>
      <c r="B28" s="71"/>
      <c r="C28" s="71"/>
      <c r="D28" s="72">
        <v>16089</v>
      </c>
      <c r="E28" s="72">
        <v>16089</v>
      </c>
      <c r="F28" s="72">
        <v>14112</v>
      </c>
      <c r="G28" s="69">
        <f t="shared" si="1"/>
        <v>87.71210143576357</v>
      </c>
    </row>
    <row r="29" spans="1:7" ht="12.75">
      <c r="A29" s="78" t="s">
        <v>27</v>
      </c>
      <c r="B29" s="79"/>
      <c r="C29" s="71"/>
      <c r="D29" s="76">
        <f>SUM(D30:D34)</f>
        <v>58681</v>
      </c>
      <c r="E29" s="76">
        <f>SUM(E30:E34)</f>
        <v>58681</v>
      </c>
      <c r="F29" s="76">
        <f>SUM(F30:F35)</f>
        <v>57862</v>
      </c>
      <c r="G29" s="73">
        <f t="shared" si="1"/>
        <v>98.60431826315161</v>
      </c>
    </row>
    <row r="30" spans="1:7" ht="12.75">
      <c r="A30" s="70" t="s">
        <v>28</v>
      </c>
      <c r="B30" s="71"/>
      <c r="C30" s="71"/>
      <c r="D30" s="72">
        <v>950</v>
      </c>
      <c r="E30" s="72">
        <v>950</v>
      </c>
      <c r="F30" s="72">
        <v>1047</v>
      </c>
      <c r="G30" s="69">
        <f t="shared" si="1"/>
        <v>110.21052631578947</v>
      </c>
    </row>
    <row r="31" spans="1:7" ht="12.75">
      <c r="A31" s="70" t="s">
        <v>63</v>
      </c>
      <c r="B31" s="71"/>
      <c r="C31" s="71"/>
      <c r="D31" s="72">
        <v>41107</v>
      </c>
      <c r="E31" s="72">
        <v>41107</v>
      </c>
      <c r="F31" s="72">
        <v>41288</v>
      </c>
      <c r="G31" s="69">
        <f t="shared" si="1"/>
        <v>100.44031430170044</v>
      </c>
    </row>
    <row r="32" spans="1:7" ht="12.75">
      <c r="A32" s="70" t="s">
        <v>64</v>
      </c>
      <c r="B32" s="71"/>
      <c r="C32" s="71"/>
      <c r="D32" s="72">
        <v>14702</v>
      </c>
      <c r="E32" s="72">
        <v>14702</v>
      </c>
      <c r="F32" s="72">
        <v>13570</v>
      </c>
      <c r="G32" s="69">
        <f t="shared" si="1"/>
        <v>92.3003672969664</v>
      </c>
    </row>
    <row r="33" spans="1:10" ht="12.75">
      <c r="A33" s="70" t="s">
        <v>31</v>
      </c>
      <c r="B33" s="71"/>
      <c r="C33" s="71"/>
      <c r="D33" s="72">
        <v>822</v>
      </c>
      <c r="E33" s="72">
        <v>822</v>
      </c>
      <c r="F33" s="72">
        <v>826</v>
      </c>
      <c r="G33" s="69">
        <f t="shared" si="1"/>
        <v>100.48661800486617</v>
      </c>
      <c r="J33" s="77"/>
    </row>
    <row r="34" spans="1:10" ht="12.75">
      <c r="A34" s="66" t="s">
        <v>12</v>
      </c>
      <c r="B34" s="71"/>
      <c r="C34" s="71"/>
      <c r="D34" s="72">
        <v>1100</v>
      </c>
      <c r="E34" s="72">
        <v>1100</v>
      </c>
      <c r="F34" s="72">
        <v>1084</v>
      </c>
      <c r="G34" s="69">
        <f t="shared" si="1"/>
        <v>98.54545454545455</v>
      </c>
      <c r="J34" s="77"/>
    </row>
    <row r="35" spans="1:10" ht="12.75">
      <c r="A35" s="66" t="s">
        <v>199</v>
      </c>
      <c r="B35" s="71"/>
      <c r="C35" s="71"/>
      <c r="D35" s="72"/>
      <c r="E35" s="72"/>
      <c r="F35" s="72">
        <v>47</v>
      </c>
      <c r="G35" s="69"/>
      <c r="J35" s="77"/>
    </row>
    <row r="36" spans="1:7" ht="12.75">
      <c r="A36" s="78" t="s">
        <v>32</v>
      </c>
      <c r="B36" s="79"/>
      <c r="C36" s="71"/>
      <c r="D36" s="76">
        <v>5</v>
      </c>
      <c r="E36" s="76">
        <v>5</v>
      </c>
      <c r="F36" s="76">
        <v>4</v>
      </c>
      <c r="G36" s="73">
        <f t="shared" si="1"/>
        <v>80</v>
      </c>
    </row>
    <row r="37" spans="1:7" ht="12.75">
      <c r="A37" s="78" t="s">
        <v>33</v>
      </c>
      <c r="B37" s="79"/>
      <c r="C37" s="71"/>
      <c r="D37" s="76">
        <f>SUM(D38:D40)</f>
        <v>1155</v>
      </c>
      <c r="E37" s="76">
        <f>SUM(E38:E40)</f>
        <v>1155</v>
      </c>
      <c r="F37" s="76">
        <f>SUM(F38:F40)</f>
        <v>1174</v>
      </c>
      <c r="G37" s="73">
        <f t="shared" si="1"/>
        <v>101.64502164502164</v>
      </c>
    </row>
    <row r="38" spans="1:7" ht="12.75">
      <c r="A38" s="70" t="s">
        <v>34</v>
      </c>
      <c r="B38" s="71"/>
      <c r="C38" s="71"/>
      <c r="D38" s="72">
        <v>0</v>
      </c>
      <c r="E38" s="72">
        <v>0</v>
      </c>
      <c r="F38" s="72">
        <v>0</v>
      </c>
      <c r="G38" s="69">
        <v>0</v>
      </c>
    </row>
    <row r="39" spans="1:7" ht="12.75">
      <c r="A39" s="70" t="s">
        <v>35</v>
      </c>
      <c r="B39" s="71"/>
      <c r="C39" s="71"/>
      <c r="D39" s="72">
        <v>160</v>
      </c>
      <c r="E39" s="72">
        <v>160</v>
      </c>
      <c r="F39" s="72">
        <v>108</v>
      </c>
      <c r="G39" s="69">
        <f aca="true" t="shared" si="2" ref="G39:G47">F39/E39*100</f>
        <v>67.5</v>
      </c>
    </row>
    <row r="40" spans="1:7" ht="12.75">
      <c r="A40" s="70" t="s">
        <v>65</v>
      </c>
      <c r="B40" s="71"/>
      <c r="C40" s="71"/>
      <c r="D40" s="72">
        <v>995</v>
      </c>
      <c r="E40" s="72">
        <v>995</v>
      </c>
      <c r="F40" s="72">
        <v>1066</v>
      </c>
      <c r="G40" s="69">
        <f t="shared" si="2"/>
        <v>107.13567839195981</v>
      </c>
    </row>
    <row r="41" spans="1:7" ht="12.75">
      <c r="A41" s="78" t="s">
        <v>37</v>
      </c>
      <c r="B41" s="71"/>
      <c r="C41" s="71"/>
      <c r="D41" s="76">
        <f>SUM(D42:D44)</f>
        <v>6882</v>
      </c>
      <c r="E41" s="76">
        <f>SUM(E42:E44)</f>
        <v>6882</v>
      </c>
      <c r="F41" s="76">
        <f>SUM(F42:F44)</f>
        <v>6342</v>
      </c>
      <c r="G41" s="73">
        <f t="shared" si="2"/>
        <v>92.15344376634698</v>
      </c>
    </row>
    <row r="42" spans="1:7" ht="12.75">
      <c r="A42" s="70" t="s">
        <v>38</v>
      </c>
      <c r="B42" s="71"/>
      <c r="C42" s="71"/>
      <c r="D42" s="72">
        <v>891</v>
      </c>
      <c r="E42" s="72">
        <v>891</v>
      </c>
      <c r="F42" s="72">
        <v>892</v>
      </c>
      <c r="G42" s="69">
        <f t="shared" si="2"/>
        <v>100.11223344556679</v>
      </c>
    </row>
    <row r="43" spans="1:7" ht="12.75">
      <c r="A43" s="70" t="s">
        <v>39</v>
      </c>
      <c r="B43" s="71"/>
      <c r="C43" s="71"/>
      <c r="D43" s="72">
        <v>5828</v>
      </c>
      <c r="E43" s="72">
        <v>5828</v>
      </c>
      <c r="F43" s="72">
        <v>5318</v>
      </c>
      <c r="G43" s="69">
        <f t="shared" si="2"/>
        <v>91.24914207275224</v>
      </c>
    </row>
    <row r="44" spans="1:7" ht="12.75">
      <c r="A44" s="66" t="s">
        <v>66</v>
      </c>
      <c r="B44" s="71"/>
      <c r="C44" s="71"/>
      <c r="D44" s="72">
        <v>163</v>
      </c>
      <c r="E44" s="72">
        <v>163</v>
      </c>
      <c r="F44" s="72">
        <v>132</v>
      </c>
      <c r="G44" s="69">
        <f t="shared" si="2"/>
        <v>80.98159509202453</v>
      </c>
    </row>
    <row r="45" spans="1:7" ht="12.75">
      <c r="A45" s="74" t="s">
        <v>40</v>
      </c>
      <c r="B45" s="75"/>
      <c r="C45" s="75"/>
      <c r="D45" s="76">
        <f>D13-D7</f>
        <v>69620</v>
      </c>
      <c r="E45" s="76">
        <f>E13-E7</f>
        <v>69620</v>
      </c>
      <c r="F45" s="76">
        <f>F13-F7</f>
        <v>69340</v>
      </c>
      <c r="G45" s="73">
        <f t="shared" si="2"/>
        <v>99.59781671933352</v>
      </c>
    </row>
    <row r="46" spans="1:7" ht="12.75">
      <c r="A46" s="70" t="s">
        <v>67</v>
      </c>
      <c r="B46" s="71"/>
      <c r="C46" s="71"/>
      <c r="D46" s="72">
        <f>D47-D45</f>
        <v>-8138</v>
      </c>
      <c r="E46" s="72">
        <f>E47-E45</f>
        <v>-3138</v>
      </c>
      <c r="F46" s="72">
        <f>F47-F45</f>
        <v>-2858</v>
      </c>
      <c r="G46" s="73">
        <f t="shared" si="2"/>
        <v>91.07711918419376</v>
      </c>
    </row>
    <row r="47" spans="1:7" ht="12.75">
      <c r="A47" s="74" t="s">
        <v>68</v>
      </c>
      <c r="B47" s="75"/>
      <c r="C47" s="75"/>
      <c r="D47" s="76">
        <v>61482</v>
      </c>
      <c r="E47" s="76">
        <v>66482</v>
      </c>
      <c r="F47" s="76">
        <v>66482</v>
      </c>
      <c r="G47" s="73">
        <f t="shared" si="2"/>
        <v>100</v>
      </c>
    </row>
    <row r="48" spans="1:7" ht="12.75">
      <c r="A48" s="80"/>
      <c r="B48" s="81"/>
      <c r="C48" s="81"/>
      <c r="D48" s="82"/>
      <c r="E48" s="82"/>
      <c r="F48" s="82"/>
      <c r="G48" s="83"/>
    </row>
    <row r="49" spans="1:7" ht="13.5" thickBot="1">
      <c r="A49" s="84" t="s">
        <v>41</v>
      </c>
      <c r="B49" s="85"/>
      <c r="C49" s="60"/>
      <c r="D49" s="86">
        <v>194</v>
      </c>
      <c r="E49" s="86">
        <v>194</v>
      </c>
      <c r="F49" s="87">
        <v>189.7</v>
      </c>
      <c r="G49" s="87">
        <f>F49/E49*100</f>
        <v>97.78350515463917</v>
      </c>
    </row>
    <row r="50" ht="13.5" thickTop="1"/>
    <row r="52" spans="1:6" ht="12.75">
      <c r="A52" s="47" t="s">
        <v>69</v>
      </c>
      <c r="D52" s="46" t="s">
        <v>43</v>
      </c>
      <c r="F52" s="47" t="s">
        <v>70</v>
      </c>
    </row>
    <row r="53" spans="1:6" ht="12.75">
      <c r="A53" s="47" t="s">
        <v>71</v>
      </c>
      <c r="F53" s="88">
        <v>40205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7">
      <selection activeCell="D48" sqref="D48:E48"/>
    </sheetView>
  </sheetViews>
  <sheetFormatPr defaultColWidth="9.00390625" defaultRowHeight="12.75"/>
  <cols>
    <col min="1" max="3" width="9.125" style="3" customWidth="1"/>
    <col min="4" max="4" width="10.00390625" style="3" customWidth="1"/>
    <col min="5" max="16384" width="9.125" style="3" customWidth="1"/>
  </cols>
  <sheetData>
    <row r="1" spans="1:4" ht="15.75">
      <c r="A1" s="1" t="s">
        <v>198</v>
      </c>
      <c r="B1" s="2"/>
      <c r="C1" s="2"/>
      <c r="D1" s="2"/>
    </row>
    <row r="2" ht="12.75">
      <c r="G2" s="4" t="s">
        <v>0</v>
      </c>
    </row>
    <row r="3" ht="12.75">
      <c r="A3" s="3" t="s">
        <v>1</v>
      </c>
    </row>
    <row r="4" ht="13.5" thickBot="1">
      <c r="G4" s="3" t="s">
        <v>2</v>
      </c>
    </row>
    <row r="5" spans="1:7" ht="13.5" thickTop="1">
      <c r="A5" s="5" t="s">
        <v>3</v>
      </c>
      <c r="B5" s="6"/>
      <c r="C5" s="6"/>
      <c r="D5" s="457" t="s">
        <v>4</v>
      </c>
      <c r="E5" s="458"/>
      <c r="F5" s="457" t="s">
        <v>5</v>
      </c>
      <c r="G5" s="461"/>
    </row>
    <row r="6" spans="1:7" ht="12.75">
      <c r="A6" s="7" t="s">
        <v>6</v>
      </c>
      <c r="B6" s="8"/>
      <c r="C6" s="8"/>
      <c r="D6" s="459">
        <v>2009</v>
      </c>
      <c r="E6" s="460"/>
      <c r="F6" s="462" t="s">
        <v>200</v>
      </c>
      <c r="G6" s="463"/>
    </row>
    <row r="7" spans="1:7" ht="13.5" thickBot="1">
      <c r="A7" s="9"/>
      <c r="B7" s="10"/>
      <c r="C7" s="10"/>
      <c r="D7" s="11"/>
      <c r="E7" s="12"/>
      <c r="F7" s="11"/>
      <c r="G7" s="13"/>
    </row>
    <row r="8" spans="1:7" ht="13.5" thickTop="1">
      <c r="A8" s="14" t="s">
        <v>8</v>
      </c>
      <c r="B8" s="6"/>
      <c r="C8" s="6"/>
      <c r="D8" s="464">
        <f>SUM(D9:D12)</f>
        <v>2257</v>
      </c>
      <c r="E8" s="465"/>
      <c r="F8" s="464">
        <f>SUM(F9:F12)</f>
        <v>4065</v>
      </c>
      <c r="G8" s="466"/>
    </row>
    <row r="9" spans="1:7" ht="12.75">
      <c r="A9" s="15" t="s">
        <v>9</v>
      </c>
      <c r="B9" s="16"/>
      <c r="C9" s="16"/>
      <c r="D9" s="441">
        <v>0</v>
      </c>
      <c r="E9" s="442"/>
      <c r="F9" s="441">
        <v>1200</v>
      </c>
      <c r="G9" s="445"/>
    </row>
    <row r="10" spans="1:7" ht="12.75">
      <c r="A10" s="17" t="s">
        <v>10</v>
      </c>
      <c r="B10" s="16"/>
      <c r="C10" s="16"/>
      <c r="D10" s="441">
        <v>1257</v>
      </c>
      <c r="E10" s="442"/>
      <c r="F10" s="441">
        <v>841</v>
      </c>
      <c r="G10" s="445"/>
    </row>
    <row r="11" spans="1:7" ht="12.75">
      <c r="A11" s="15" t="s">
        <v>11</v>
      </c>
      <c r="B11" s="16"/>
      <c r="C11" s="16"/>
      <c r="D11" s="441">
        <v>1000</v>
      </c>
      <c r="E11" s="442"/>
      <c r="F11" s="441">
        <v>2000</v>
      </c>
      <c r="G11" s="445"/>
    </row>
    <row r="12" spans="1:7" ht="12.75">
      <c r="A12" s="15" t="s">
        <v>12</v>
      </c>
      <c r="B12" s="16"/>
      <c r="C12" s="16"/>
      <c r="D12" s="441">
        <v>0</v>
      </c>
      <c r="E12" s="442"/>
      <c r="F12" s="441">
        <v>24</v>
      </c>
      <c r="G12" s="445"/>
    </row>
    <row r="13" spans="1:7" ht="13.5" thickBot="1">
      <c r="A13" s="18"/>
      <c r="B13" s="19"/>
      <c r="C13" s="19"/>
      <c r="D13" s="20"/>
      <c r="E13" s="21"/>
      <c r="F13" s="20"/>
      <c r="G13" s="22"/>
    </row>
    <row r="14" spans="1:7" ht="14.25" thickBot="1" thickTop="1">
      <c r="A14" s="23"/>
      <c r="B14" s="8"/>
      <c r="C14" s="8"/>
      <c r="D14" s="24"/>
      <c r="E14" s="25"/>
      <c r="F14" s="24"/>
      <c r="G14" s="26"/>
    </row>
    <row r="15" spans="1:7" ht="14.25" thickBot="1" thickTop="1">
      <c r="A15" s="27" t="s">
        <v>13</v>
      </c>
      <c r="B15" s="28"/>
      <c r="C15" s="28"/>
      <c r="D15" s="448">
        <f>D16+D21+D30+D38+D42</f>
        <v>497</v>
      </c>
      <c r="E15" s="449"/>
      <c r="F15" s="448">
        <f>F16+F21+F30+F38+F42</f>
        <v>894</v>
      </c>
      <c r="G15" s="449"/>
    </row>
    <row r="16" spans="1:7" ht="12.75">
      <c r="A16" s="29" t="s">
        <v>14</v>
      </c>
      <c r="B16" s="16"/>
      <c r="C16" s="16"/>
      <c r="D16" s="467">
        <f>SUM(D17:D20)</f>
        <v>415</v>
      </c>
      <c r="E16" s="468"/>
      <c r="F16" s="467">
        <f>SUM(F17:F20)</f>
        <v>521</v>
      </c>
      <c r="G16" s="469"/>
    </row>
    <row r="17" spans="1:7" ht="12.75">
      <c r="A17" s="15" t="s">
        <v>15</v>
      </c>
      <c r="B17" s="16"/>
      <c r="C17" s="16"/>
      <c r="D17" s="441">
        <v>140</v>
      </c>
      <c r="E17" s="442"/>
      <c r="F17" s="441">
        <v>38</v>
      </c>
      <c r="G17" s="445"/>
    </row>
    <row r="18" spans="1:7" ht="12.75">
      <c r="A18" s="15" t="s">
        <v>16</v>
      </c>
      <c r="B18" s="16"/>
      <c r="C18" s="16"/>
      <c r="D18" s="441"/>
      <c r="E18" s="442"/>
      <c r="F18" s="441"/>
      <c r="G18" s="445"/>
    </row>
    <row r="19" spans="1:7" ht="12.75">
      <c r="A19" s="15" t="s">
        <v>17</v>
      </c>
      <c r="B19" s="16"/>
      <c r="C19" s="16"/>
      <c r="D19" s="441">
        <v>275</v>
      </c>
      <c r="E19" s="442"/>
      <c r="F19" s="441">
        <v>431</v>
      </c>
      <c r="G19" s="445"/>
    </row>
    <row r="20" spans="1:7" ht="12.75">
      <c r="A20" s="15" t="s">
        <v>12</v>
      </c>
      <c r="B20" s="16"/>
      <c r="C20" s="16"/>
      <c r="D20" s="441"/>
      <c r="E20" s="442"/>
      <c r="F20" s="441">
        <v>52</v>
      </c>
      <c r="G20" s="445"/>
    </row>
    <row r="21" spans="1:7" ht="12.75">
      <c r="A21" s="29" t="s">
        <v>18</v>
      </c>
      <c r="B21" s="16"/>
      <c r="C21" s="16"/>
      <c r="D21" s="446">
        <f>SUM(D22:D29)</f>
        <v>0</v>
      </c>
      <c r="E21" s="447"/>
      <c r="F21" s="446">
        <f>SUM(F22:F29)</f>
        <v>46</v>
      </c>
      <c r="G21" s="447"/>
    </row>
    <row r="22" spans="1:7" ht="12.75">
      <c r="A22" s="15" t="s">
        <v>19</v>
      </c>
      <c r="B22" s="16"/>
      <c r="C22" s="16"/>
      <c r="D22" s="441"/>
      <c r="E22" s="442"/>
      <c r="F22" s="441"/>
      <c r="G22" s="445"/>
    </row>
    <row r="23" spans="1:7" ht="12.75">
      <c r="A23" s="15" t="s">
        <v>20</v>
      </c>
      <c r="B23" s="16"/>
      <c r="C23" s="16"/>
      <c r="D23" s="441"/>
      <c r="E23" s="442"/>
      <c r="F23" s="441"/>
      <c r="G23" s="445"/>
    </row>
    <row r="24" spans="1:7" ht="12.75">
      <c r="A24" s="15" t="s">
        <v>21</v>
      </c>
      <c r="B24" s="16"/>
      <c r="C24" s="16"/>
      <c r="D24" s="441"/>
      <c r="E24" s="442"/>
      <c r="F24" s="441"/>
      <c r="G24" s="445"/>
    </row>
    <row r="25" spans="1:7" ht="12.75">
      <c r="A25" s="15" t="s">
        <v>22</v>
      </c>
      <c r="B25" s="16"/>
      <c r="C25" s="16"/>
      <c r="D25" s="441"/>
      <c r="E25" s="442"/>
      <c r="F25" s="441"/>
      <c r="G25" s="445"/>
    </row>
    <row r="26" spans="1:7" ht="12.75">
      <c r="A26" s="15" t="s">
        <v>23</v>
      </c>
      <c r="B26" s="16"/>
      <c r="C26" s="16"/>
      <c r="D26" s="441"/>
      <c r="E26" s="442"/>
      <c r="F26" s="441">
        <v>41</v>
      </c>
      <c r="G26" s="445"/>
    </row>
    <row r="27" spans="1:7" ht="12.75">
      <c r="A27" s="15" t="s">
        <v>24</v>
      </c>
      <c r="B27" s="16"/>
      <c r="C27" s="16"/>
      <c r="D27" s="441"/>
      <c r="E27" s="442"/>
      <c r="F27" s="441"/>
      <c r="G27" s="445"/>
    </row>
    <row r="28" spans="1:7" ht="12.75">
      <c r="A28" s="15" t="s">
        <v>25</v>
      </c>
      <c r="B28" s="16"/>
      <c r="C28" s="16"/>
      <c r="D28" s="441"/>
      <c r="E28" s="442"/>
      <c r="F28" s="441"/>
      <c r="G28" s="445"/>
    </row>
    <row r="29" spans="1:7" ht="12.75">
      <c r="A29" s="15" t="s">
        <v>26</v>
      </c>
      <c r="B29" s="16"/>
      <c r="C29" s="16"/>
      <c r="D29" s="441"/>
      <c r="E29" s="442"/>
      <c r="F29" s="441">
        <v>5</v>
      </c>
      <c r="G29" s="445"/>
    </row>
    <row r="30" spans="1:7" ht="12.75">
      <c r="A30" s="29" t="s">
        <v>27</v>
      </c>
      <c r="B30" s="16"/>
      <c r="C30" s="16"/>
      <c r="D30" s="446">
        <f>SUM(D31:D35)</f>
        <v>82</v>
      </c>
      <c r="E30" s="447"/>
      <c r="F30" s="446">
        <f>SUM(F31:F35)</f>
        <v>317</v>
      </c>
      <c r="G30" s="455"/>
    </row>
    <row r="31" spans="1:7" ht="12.75">
      <c r="A31" s="15" t="s">
        <v>28</v>
      </c>
      <c r="B31" s="16"/>
      <c r="C31" s="16"/>
      <c r="D31" s="441"/>
      <c r="E31" s="442"/>
      <c r="F31" s="441"/>
      <c r="G31" s="445"/>
    </row>
    <row r="32" spans="1:7" ht="12.75">
      <c r="A32" s="15" t="s">
        <v>29</v>
      </c>
      <c r="B32" s="16"/>
      <c r="C32" s="16"/>
      <c r="D32" s="441">
        <v>60</v>
      </c>
      <c r="E32" s="442"/>
      <c r="F32" s="441">
        <v>236</v>
      </c>
      <c r="G32" s="445"/>
    </row>
    <row r="33" spans="1:7" ht="12.75">
      <c r="A33" s="15" t="s">
        <v>30</v>
      </c>
      <c r="B33" s="16"/>
      <c r="C33" s="16"/>
      <c r="D33" s="441">
        <v>21</v>
      </c>
      <c r="E33" s="442"/>
      <c r="F33" s="441">
        <v>73</v>
      </c>
      <c r="G33" s="445"/>
    </row>
    <row r="34" spans="1:7" ht="12.75">
      <c r="A34" s="15" t="s">
        <v>31</v>
      </c>
      <c r="B34" s="16"/>
      <c r="C34" s="16"/>
      <c r="D34" s="441">
        <v>1</v>
      </c>
      <c r="E34" s="442"/>
      <c r="F34" s="441">
        <v>8</v>
      </c>
      <c r="G34" s="445"/>
    </row>
    <row r="35" spans="1:7" ht="12.75">
      <c r="A35" s="15"/>
      <c r="B35" s="16"/>
      <c r="C35" s="16"/>
      <c r="D35" s="441"/>
      <c r="E35" s="442"/>
      <c r="F35" s="441"/>
      <c r="G35" s="445"/>
    </row>
    <row r="36" spans="1:7" ht="12.75">
      <c r="A36" s="15"/>
      <c r="B36" s="16"/>
      <c r="C36" s="16"/>
      <c r="D36" s="30"/>
      <c r="E36" s="31"/>
      <c r="F36" s="30"/>
      <c r="G36" s="32"/>
    </row>
    <row r="37" spans="1:7" ht="12.75">
      <c r="A37" s="29" t="s">
        <v>32</v>
      </c>
      <c r="B37" s="16"/>
      <c r="C37" s="16"/>
      <c r="D37" s="30"/>
      <c r="E37" s="31"/>
      <c r="F37" s="443"/>
      <c r="G37" s="444"/>
    </row>
    <row r="38" spans="1:7" ht="12.75">
      <c r="A38" s="29" t="s">
        <v>33</v>
      </c>
      <c r="B38" s="16"/>
      <c r="C38" s="16"/>
      <c r="D38" s="446">
        <f>SUM(D39:D41)</f>
        <v>0</v>
      </c>
      <c r="E38" s="447"/>
      <c r="F38" s="446">
        <f>SUM(F39:F41)</f>
        <v>10</v>
      </c>
      <c r="G38" s="455"/>
    </row>
    <row r="39" spans="1:7" ht="12.75">
      <c r="A39" s="15" t="s">
        <v>34</v>
      </c>
      <c r="B39" s="16"/>
      <c r="C39" s="16"/>
      <c r="D39" s="441"/>
      <c r="E39" s="442"/>
      <c r="F39" s="441"/>
      <c r="G39" s="445"/>
    </row>
    <row r="40" spans="1:7" ht="12.75">
      <c r="A40" s="15" t="s">
        <v>35</v>
      </c>
      <c r="B40" s="16"/>
      <c r="C40" s="16"/>
      <c r="D40" s="441"/>
      <c r="E40" s="442"/>
      <c r="F40" s="441">
        <v>3</v>
      </c>
      <c r="G40" s="445"/>
    </row>
    <row r="41" spans="1:7" ht="12.75">
      <c r="A41" s="15" t="s">
        <v>36</v>
      </c>
      <c r="B41" s="16"/>
      <c r="C41" s="16"/>
      <c r="D41" s="441"/>
      <c r="E41" s="442"/>
      <c r="F41" s="441">
        <v>7</v>
      </c>
      <c r="G41" s="445"/>
    </row>
    <row r="42" spans="1:7" ht="12.75">
      <c r="A42" s="29" t="s">
        <v>37</v>
      </c>
      <c r="B42" s="16"/>
      <c r="C42" s="16"/>
      <c r="D42" s="446">
        <f>SUM(D43:D44)</f>
        <v>0</v>
      </c>
      <c r="E42" s="447"/>
      <c r="F42" s="446">
        <f>SUM(F43:F44)</f>
        <v>0</v>
      </c>
      <c r="G42" s="455"/>
    </row>
    <row r="43" spans="1:7" ht="12.75">
      <c r="A43" s="33" t="s">
        <v>38</v>
      </c>
      <c r="B43" s="31"/>
      <c r="C43" s="16"/>
      <c r="D43" s="441"/>
      <c r="E43" s="442"/>
      <c r="F43" s="441"/>
      <c r="G43" s="445"/>
    </row>
    <row r="44" spans="1:7" ht="13.5" thickBot="1">
      <c r="A44" s="34" t="s">
        <v>39</v>
      </c>
      <c r="B44" s="8"/>
      <c r="C44" s="8"/>
      <c r="D44" s="452"/>
      <c r="E44" s="453"/>
      <c r="F44" s="452"/>
      <c r="G44" s="454"/>
    </row>
    <row r="45" spans="1:7" ht="14.25" thickBot="1" thickTop="1">
      <c r="A45" s="6"/>
      <c r="B45" s="6"/>
      <c r="C45" s="6"/>
      <c r="D45" s="6"/>
      <c r="E45" s="6"/>
      <c r="F45" s="35"/>
      <c r="G45" s="35"/>
    </row>
    <row r="46" spans="1:7" ht="14.25" thickBot="1" thickTop="1">
      <c r="A46" s="36" t="s">
        <v>40</v>
      </c>
      <c r="B46" s="37"/>
      <c r="C46" s="35"/>
      <c r="D46" s="450">
        <f>D8-D15</f>
        <v>1760</v>
      </c>
      <c r="E46" s="451"/>
      <c r="F46" s="450">
        <f>F8-F15</f>
        <v>3171</v>
      </c>
      <c r="G46" s="451"/>
    </row>
    <row r="47" spans="1:7" ht="14.25" thickBot="1" thickTop="1">
      <c r="A47" s="38"/>
      <c r="B47" s="39"/>
      <c r="C47" s="39"/>
      <c r="D47" s="40"/>
      <c r="E47" s="41"/>
      <c r="F47" s="42"/>
      <c r="G47" s="43"/>
    </row>
    <row r="48" spans="1:7" ht="14.25" thickBot="1" thickTop="1">
      <c r="A48" s="36" t="s">
        <v>41</v>
      </c>
      <c r="B48" s="35"/>
      <c r="C48" s="35"/>
      <c r="D48" s="450">
        <v>0.4</v>
      </c>
      <c r="E48" s="451"/>
      <c r="F48" s="450">
        <v>1.09</v>
      </c>
      <c r="G48" s="456"/>
    </row>
    <row r="49" spans="1:7" ht="13.5" thickTop="1">
      <c r="A49" s="3" t="s">
        <v>42</v>
      </c>
      <c r="C49" s="6"/>
      <c r="D49" s="3" t="s">
        <v>43</v>
      </c>
      <c r="F49" s="4" t="s">
        <v>44</v>
      </c>
      <c r="G49" s="44"/>
    </row>
    <row r="50" spans="2:7" ht="12.75">
      <c r="B50" s="4" t="s">
        <v>45</v>
      </c>
      <c r="C50" s="8"/>
      <c r="F50" s="8"/>
      <c r="G50" s="45">
        <v>40205</v>
      </c>
    </row>
  </sheetData>
  <mergeCells count="75"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  <mergeCell ref="D15:E15"/>
    <mergeCell ref="D12:E12"/>
    <mergeCell ref="D11:E11"/>
    <mergeCell ref="D10:E10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F30:G30"/>
    <mergeCell ref="D26:E26"/>
    <mergeCell ref="D25:E25"/>
    <mergeCell ref="F25:G25"/>
    <mergeCell ref="F26:G26"/>
    <mergeCell ref="D24:E24"/>
    <mergeCell ref="D23:E23"/>
    <mergeCell ref="D22:E22"/>
    <mergeCell ref="F24:G24"/>
    <mergeCell ref="D38:E38"/>
    <mergeCell ref="F38:G38"/>
    <mergeCell ref="D42:E42"/>
    <mergeCell ref="F42:G42"/>
    <mergeCell ref="D40:E40"/>
    <mergeCell ref="D39:E39"/>
    <mergeCell ref="F39:G39"/>
    <mergeCell ref="F40:G40"/>
    <mergeCell ref="D46:E46"/>
    <mergeCell ref="F46:G46"/>
    <mergeCell ref="D41:E41"/>
    <mergeCell ref="F41:G41"/>
    <mergeCell ref="D43:E43"/>
    <mergeCell ref="F43:G43"/>
    <mergeCell ref="D44:E44"/>
    <mergeCell ref="F44:G44"/>
    <mergeCell ref="F12:G12"/>
    <mergeCell ref="F15:G15"/>
    <mergeCell ref="F17:G17"/>
    <mergeCell ref="F18:G18"/>
    <mergeCell ref="F19:G19"/>
    <mergeCell ref="F20:G20"/>
    <mergeCell ref="F22:G22"/>
    <mergeCell ref="F23:G23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32:G32"/>
    <mergeCell ref="F33:G33"/>
    <mergeCell ref="F34:G34"/>
    <mergeCell ref="F35:G35"/>
    <mergeCell ref="D35:E35"/>
    <mergeCell ref="D34:E34"/>
    <mergeCell ref="D33:E33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27.875" style="0" customWidth="1"/>
    <col min="2" max="2" width="8.375" style="0" customWidth="1"/>
    <col min="3" max="3" width="9.00390625" style="0" customWidth="1"/>
    <col min="4" max="4" width="13.125" style="0" customWidth="1"/>
    <col min="5" max="5" width="8.00390625" style="0" customWidth="1"/>
    <col min="6" max="6" width="12.25390625" style="0" customWidth="1"/>
    <col min="7" max="7" width="8.00390625" style="0" customWidth="1"/>
  </cols>
  <sheetData>
    <row r="1" spans="5:7" ht="12.75">
      <c r="E1" s="89"/>
      <c r="G1" s="89" t="s">
        <v>72</v>
      </c>
    </row>
    <row r="2" ht="12.75">
      <c r="A2" t="s">
        <v>103</v>
      </c>
    </row>
    <row r="4" ht="12.75">
      <c r="A4" t="s">
        <v>73</v>
      </c>
    </row>
    <row r="6" spans="1:5" ht="15.75">
      <c r="A6" s="90" t="s">
        <v>205</v>
      </c>
      <c r="B6" s="90"/>
      <c r="C6" s="90"/>
      <c r="D6" s="90"/>
      <c r="E6" s="90"/>
    </row>
    <row r="7" ht="18.75" thickBot="1">
      <c r="F7" s="91"/>
    </row>
    <row r="8" spans="1:7" ht="14.25">
      <c r="A8" s="92" t="s">
        <v>74</v>
      </c>
      <c r="B8" s="92" t="s">
        <v>75</v>
      </c>
      <c r="C8" s="93" t="s">
        <v>76</v>
      </c>
      <c r="D8" s="92" t="s">
        <v>5</v>
      </c>
      <c r="E8" s="94" t="s">
        <v>52</v>
      </c>
      <c r="F8" s="95" t="s">
        <v>5</v>
      </c>
      <c r="G8" s="92" t="s">
        <v>77</v>
      </c>
    </row>
    <row r="9" spans="1:7" ht="15" thickBot="1">
      <c r="A9" s="96"/>
      <c r="B9" s="96" t="s">
        <v>78</v>
      </c>
      <c r="C9" s="97">
        <v>2009</v>
      </c>
      <c r="D9" s="96" t="s">
        <v>200</v>
      </c>
      <c r="E9" s="96" t="s">
        <v>55</v>
      </c>
      <c r="F9" s="98" t="s">
        <v>7</v>
      </c>
      <c r="G9" s="98" t="s">
        <v>206</v>
      </c>
    </row>
    <row r="10" spans="1:7" ht="13.5" customHeight="1" thickBot="1">
      <c r="A10" s="99" t="s">
        <v>79</v>
      </c>
      <c r="B10" s="99" t="s">
        <v>80</v>
      </c>
      <c r="C10" s="99">
        <v>1</v>
      </c>
      <c r="D10" s="99">
        <v>2</v>
      </c>
      <c r="E10" s="99">
        <v>3</v>
      </c>
      <c r="F10" s="99">
        <v>4</v>
      </c>
      <c r="G10" s="99">
        <v>5</v>
      </c>
    </row>
    <row r="11" spans="1:7" ht="12.75">
      <c r="A11" s="100"/>
      <c r="B11" s="100"/>
      <c r="C11" s="100"/>
      <c r="D11" s="100"/>
      <c r="E11" s="100"/>
      <c r="F11" s="101"/>
      <c r="G11" s="101"/>
    </row>
    <row r="12" spans="1:7" ht="18">
      <c r="A12" s="102" t="s">
        <v>81</v>
      </c>
      <c r="B12" s="100"/>
      <c r="C12" s="100"/>
      <c r="D12" s="100"/>
      <c r="E12" s="103"/>
      <c r="F12" s="100"/>
      <c r="G12" s="100"/>
    </row>
    <row r="13" spans="1:7" ht="12.75">
      <c r="A13" s="100"/>
      <c r="B13" s="100"/>
      <c r="C13" s="100"/>
      <c r="D13" s="100"/>
      <c r="E13" s="103"/>
      <c r="F13" s="100"/>
      <c r="G13" s="100"/>
    </row>
    <row r="14" spans="1:7" ht="15.75">
      <c r="A14" s="96" t="s">
        <v>82</v>
      </c>
      <c r="B14" s="100" t="s">
        <v>83</v>
      </c>
      <c r="C14" s="104">
        <v>194</v>
      </c>
      <c r="D14" s="105">
        <v>189.7</v>
      </c>
      <c r="E14" s="106">
        <f>SUM((D14/C14)*100)</f>
        <v>97.78350515463917</v>
      </c>
      <c r="F14" s="105">
        <v>191.09</v>
      </c>
      <c r="G14" s="107">
        <f>SUM((D14/F14)*100)</f>
        <v>99.27259406562352</v>
      </c>
    </row>
    <row r="15" spans="1:7" ht="14.25">
      <c r="A15" s="100"/>
      <c r="B15" s="100" t="s">
        <v>84</v>
      </c>
      <c r="C15" s="104"/>
      <c r="D15" s="108"/>
      <c r="E15" s="109"/>
      <c r="F15" s="108"/>
      <c r="G15" s="108"/>
    </row>
    <row r="16" spans="1:7" ht="15.75">
      <c r="A16" s="96" t="s">
        <v>85</v>
      </c>
      <c r="B16" s="100" t="s">
        <v>86</v>
      </c>
      <c r="C16" s="104">
        <v>41107</v>
      </c>
      <c r="D16" s="108">
        <v>41107</v>
      </c>
      <c r="E16" s="106">
        <f>SUM((D16/C16)*100)</f>
        <v>100</v>
      </c>
      <c r="F16" s="108">
        <v>39328</v>
      </c>
      <c r="G16" s="107">
        <f>SUM((D16/F16)*100)</f>
        <v>104.52349471114728</v>
      </c>
    </row>
    <row r="17" spans="1:7" ht="14.25">
      <c r="A17" s="100" t="s">
        <v>87</v>
      </c>
      <c r="B17" s="100"/>
      <c r="C17" s="104"/>
      <c r="D17" s="108"/>
      <c r="E17" s="109"/>
      <c r="F17" s="108"/>
      <c r="G17" s="108"/>
    </row>
    <row r="18" spans="1:7" ht="15.75">
      <c r="A18" s="96" t="s">
        <v>88</v>
      </c>
      <c r="B18" s="100"/>
      <c r="C18" s="110">
        <v>31200</v>
      </c>
      <c r="D18" s="108">
        <v>29644</v>
      </c>
      <c r="E18" s="106">
        <f>SUM((D18/C18)*100)</f>
        <v>95.01282051282051</v>
      </c>
      <c r="F18" s="108">
        <v>27463</v>
      </c>
      <c r="G18" s="107">
        <f>SUM((D18/F18)*100)</f>
        <v>107.94159414484943</v>
      </c>
    </row>
    <row r="19" spans="1:7" ht="15.75">
      <c r="A19" s="96" t="s">
        <v>89</v>
      </c>
      <c r="B19" s="100"/>
      <c r="C19" s="110">
        <v>4000</v>
      </c>
      <c r="D19" s="108">
        <v>2988</v>
      </c>
      <c r="E19" s="106">
        <f>SUM((D19/C19)*100)</f>
        <v>74.7</v>
      </c>
      <c r="F19" s="108">
        <v>3825</v>
      </c>
      <c r="G19" s="107">
        <f>SUM((D19/F19)*100)</f>
        <v>78.11764705882352</v>
      </c>
    </row>
    <row r="20" spans="1:7" ht="15.75">
      <c r="A20" s="96" t="s">
        <v>90</v>
      </c>
      <c r="B20" s="100"/>
      <c r="C20" s="110">
        <v>2000</v>
      </c>
      <c r="D20" s="108">
        <v>2314</v>
      </c>
      <c r="E20" s="106">
        <f>SUM((D20/C20)*100)</f>
        <v>115.7</v>
      </c>
      <c r="F20" s="108">
        <v>2261</v>
      </c>
      <c r="G20" s="107">
        <f>SUM((D20/F20)*100)</f>
        <v>102.34409553295004</v>
      </c>
    </row>
    <row r="21" spans="1:7" ht="15.75">
      <c r="A21" s="96" t="s">
        <v>91</v>
      </c>
      <c r="B21" s="100"/>
      <c r="C21" s="110">
        <v>450</v>
      </c>
      <c r="D21" s="108">
        <v>423</v>
      </c>
      <c r="E21" s="106">
        <f>SUM((D21/C21)*100)</f>
        <v>94</v>
      </c>
      <c r="F21" s="108">
        <v>398</v>
      </c>
      <c r="G21" s="107">
        <f>SUM((D21/F21)*100)</f>
        <v>106.28140703517587</v>
      </c>
    </row>
    <row r="22" spans="1:7" ht="15">
      <c r="A22" s="96" t="s">
        <v>92</v>
      </c>
      <c r="B22" s="100"/>
      <c r="C22" s="111"/>
      <c r="D22" s="108"/>
      <c r="E22" s="109"/>
      <c r="F22" s="108"/>
      <c r="G22" s="108"/>
    </row>
    <row r="23" spans="1:7" ht="15">
      <c r="A23" s="100"/>
      <c r="B23" s="100"/>
      <c r="C23" s="111"/>
      <c r="D23" s="108"/>
      <c r="E23" s="109"/>
      <c r="F23" s="108"/>
      <c r="G23" s="108"/>
    </row>
    <row r="24" spans="1:7" ht="15.75">
      <c r="A24" s="96" t="s">
        <v>93</v>
      </c>
      <c r="B24" s="100" t="s">
        <v>94</v>
      </c>
      <c r="C24" s="112">
        <f>CEILING(C16*1000/C14/12,1)</f>
        <v>17658</v>
      </c>
      <c r="D24" s="112">
        <f>CEILING(D16*1000/D14/12,1)</f>
        <v>18058</v>
      </c>
      <c r="E24" s="107">
        <f>SUM((D24/C24)*100)</f>
        <v>102.26526220410013</v>
      </c>
      <c r="F24" s="112">
        <f>CEILING(F16*1000/F14/12,1)</f>
        <v>17151</v>
      </c>
      <c r="G24" s="107">
        <f>SUM((D24/F24)*100)</f>
        <v>105.28832138067752</v>
      </c>
    </row>
    <row r="25" spans="1:7" ht="15">
      <c r="A25" s="96"/>
      <c r="B25" s="100"/>
      <c r="C25" s="111"/>
      <c r="D25" s="108"/>
      <c r="E25" s="109"/>
      <c r="F25" s="108"/>
      <c r="G25" s="108"/>
    </row>
    <row r="26" spans="1:7" ht="15.75">
      <c r="A26" s="96" t="s">
        <v>95</v>
      </c>
      <c r="B26" s="100" t="s">
        <v>86</v>
      </c>
      <c r="C26" s="104">
        <v>1000</v>
      </c>
      <c r="D26" s="108">
        <v>1047</v>
      </c>
      <c r="E26" s="106">
        <f>SUM((D26/C26)*100)</f>
        <v>104.69999999999999</v>
      </c>
      <c r="F26" s="108">
        <v>958</v>
      </c>
      <c r="G26" s="107">
        <f>SUM((D26/F26)*100)</f>
        <v>109.2901878914405</v>
      </c>
    </row>
    <row r="27" spans="1:7" ht="12.75">
      <c r="A27" s="100"/>
      <c r="B27" s="100"/>
      <c r="C27" s="100"/>
      <c r="D27" s="100"/>
      <c r="E27" s="103"/>
      <c r="F27" s="100"/>
      <c r="G27" s="100"/>
    </row>
    <row r="28" spans="1:7" ht="12.75">
      <c r="A28" s="100"/>
      <c r="B28" s="100"/>
      <c r="C28" s="100"/>
      <c r="D28" s="100"/>
      <c r="E28" s="103"/>
      <c r="F28" s="100"/>
      <c r="G28" s="100"/>
    </row>
    <row r="29" spans="1:7" ht="12.75">
      <c r="A29" s="100"/>
      <c r="B29" s="100"/>
      <c r="C29" s="100"/>
      <c r="D29" s="100"/>
      <c r="E29" s="103"/>
      <c r="F29" s="100"/>
      <c r="G29" s="100"/>
    </row>
    <row r="30" spans="1:7" ht="18">
      <c r="A30" s="102" t="s">
        <v>1</v>
      </c>
      <c r="B30" s="100"/>
      <c r="C30" s="100"/>
      <c r="D30" s="100"/>
      <c r="E30" s="103"/>
      <c r="F30" s="100"/>
      <c r="G30" s="100"/>
    </row>
    <row r="31" spans="1:7" ht="12.75">
      <c r="A31" s="100"/>
      <c r="B31" s="100"/>
      <c r="C31" s="100"/>
      <c r="D31" s="100"/>
      <c r="E31" s="103"/>
      <c r="F31" s="100"/>
      <c r="G31" s="100"/>
    </row>
    <row r="32" spans="1:7" ht="15.75">
      <c r="A32" s="96" t="s">
        <v>82</v>
      </c>
      <c r="B32" s="100" t="s">
        <v>96</v>
      </c>
      <c r="C32" s="114" t="s">
        <v>97</v>
      </c>
      <c r="D32" s="96">
        <v>1.09</v>
      </c>
      <c r="E32" s="115" t="s">
        <v>97</v>
      </c>
      <c r="F32" s="96">
        <v>1.78</v>
      </c>
      <c r="G32" s="107">
        <f>SUM((D32/F32)*100)</f>
        <v>61.23595505617978</v>
      </c>
    </row>
    <row r="33" spans="1:7" ht="14.25">
      <c r="A33" s="96"/>
      <c r="B33" s="100" t="s">
        <v>84</v>
      </c>
      <c r="C33" s="114"/>
      <c r="D33" s="96"/>
      <c r="E33" s="116"/>
      <c r="F33" s="96"/>
      <c r="G33" s="96"/>
    </row>
    <row r="34" spans="1:7" ht="15.75">
      <c r="A34" s="96" t="s">
        <v>85</v>
      </c>
      <c r="B34" s="100" t="s">
        <v>86</v>
      </c>
      <c r="C34" s="114" t="s">
        <v>97</v>
      </c>
      <c r="D34" s="96">
        <v>236</v>
      </c>
      <c r="E34" s="115" t="s">
        <v>97</v>
      </c>
      <c r="F34" s="96">
        <v>367</v>
      </c>
      <c r="G34" s="107">
        <f>SUM((D34/F34)*100)</f>
        <v>64.30517711171662</v>
      </c>
    </row>
    <row r="35" spans="1:7" ht="14.25">
      <c r="A35" s="96"/>
      <c r="B35" s="100"/>
      <c r="C35" s="114"/>
      <c r="D35" s="96"/>
      <c r="E35" s="116"/>
      <c r="F35" s="96"/>
      <c r="G35" s="96"/>
    </row>
    <row r="36" spans="1:7" ht="15.75">
      <c r="A36" s="96" t="s">
        <v>93</v>
      </c>
      <c r="B36" s="100" t="s">
        <v>94</v>
      </c>
      <c r="C36" s="114" t="s">
        <v>97</v>
      </c>
      <c r="D36" s="113">
        <f>SUM(((D34*1000)/D32)/12)</f>
        <v>18042.81345565749</v>
      </c>
      <c r="E36" s="115" t="s">
        <v>97</v>
      </c>
      <c r="F36" s="113">
        <f>SUM(((F34*1000)/F32)/12)</f>
        <v>17181.647940074905</v>
      </c>
      <c r="G36" s="107">
        <f>SUM((D36/F36)*100)</f>
        <v>105.0121240906932</v>
      </c>
    </row>
    <row r="37" spans="1:7" ht="14.25">
      <c r="A37" s="96"/>
      <c r="B37" s="100"/>
      <c r="C37" s="114"/>
      <c r="D37" s="96"/>
      <c r="E37" s="116"/>
      <c r="F37" s="96"/>
      <c r="G37" s="96"/>
    </row>
    <row r="38" spans="1:7" ht="15.75">
      <c r="A38" s="96" t="s">
        <v>98</v>
      </c>
      <c r="B38" s="100" t="s">
        <v>86</v>
      </c>
      <c r="C38" s="114" t="s">
        <v>97</v>
      </c>
      <c r="D38" s="96"/>
      <c r="E38" s="115" t="s">
        <v>97</v>
      </c>
      <c r="F38" s="96"/>
      <c r="G38" s="96"/>
    </row>
    <row r="39" spans="1:7" ht="12.75">
      <c r="A39" s="100"/>
      <c r="B39" s="100"/>
      <c r="C39" s="100"/>
      <c r="D39" s="100"/>
      <c r="E39" s="100"/>
      <c r="F39" s="100"/>
      <c r="G39" s="100"/>
    </row>
    <row r="40" spans="1:7" ht="13.5" thickBot="1">
      <c r="A40" s="117"/>
      <c r="B40" s="117"/>
      <c r="C40" s="117"/>
      <c r="D40" s="117"/>
      <c r="E40" s="117"/>
      <c r="F40" s="117"/>
      <c r="G40" s="117"/>
    </row>
    <row r="42" ht="12.75">
      <c r="A42" t="s">
        <v>99</v>
      </c>
    </row>
    <row r="43" ht="12.75">
      <c r="A43" t="s">
        <v>100</v>
      </c>
    </row>
    <row r="45" spans="1:5" ht="12.75">
      <c r="A45" t="s">
        <v>101</v>
      </c>
      <c r="B45" t="s">
        <v>102</v>
      </c>
      <c r="C45" s="440" t="s">
        <v>207</v>
      </c>
      <c r="E45" t="s">
        <v>208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workbookViewId="0" topLeftCell="A1">
      <selection activeCell="G61" sqref="G61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10" width="12.75390625" style="0" customWidth="1"/>
  </cols>
  <sheetData>
    <row r="1" ht="12" customHeight="1" thickBot="1"/>
    <row r="2" spans="1:10" ht="33" customHeight="1">
      <c r="A2" s="118" t="s">
        <v>104</v>
      </c>
      <c r="B2" s="119"/>
      <c r="C2" s="119"/>
      <c r="D2" s="119"/>
      <c r="E2" s="120"/>
      <c r="F2" s="120"/>
      <c r="G2" s="120"/>
      <c r="H2" s="120"/>
      <c r="I2" s="120"/>
      <c r="J2" s="121"/>
    </row>
    <row r="3" spans="1:10" ht="6.7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4"/>
    </row>
    <row r="4" spans="1:10" ht="21" customHeight="1">
      <c r="A4" s="125" t="s">
        <v>105</v>
      </c>
      <c r="B4" s="126"/>
      <c r="C4" s="127" t="s">
        <v>106</v>
      </c>
      <c r="D4" s="128"/>
      <c r="E4" s="128"/>
      <c r="F4" s="129"/>
      <c r="G4" s="129"/>
      <c r="H4" s="128"/>
      <c r="I4" s="128"/>
      <c r="J4" s="130"/>
    </row>
    <row r="5" spans="1:10" ht="3" customHeight="1" thickBot="1">
      <c r="A5" s="125"/>
      <c r="B5" s="126"/>
      <c r="C5" s="126"/>
      <c r="D5" s="126"/>
      <c r="E5" s="126"/>
      <c r="F5" s="131"/>
      <c r="G5" s="131"/>
      <c r="H5" s="126"/>
      <c r="I5" s="126"/>
      <c r="J5" s="132"/>
    </row>
    <row r="6" spans="1:10" ht="21" customHeight="1">
      <c r="A6" s="133" t="s">
        <v>107</v>
      </c>
      <c r="B6" s="134"/>
      <c r="C6" s="135" t="s">
        <v>108</v>
      </c>
      <c r="D6" s="135"/>
      <c r="E6" s="135"/>
      <c r="F6" s="135"/>
      <c r="G6" s="135"/>
      <c r="H6" s="135"/>
      <c r="I6" s="135"/>
      <c r="J6" s="136"/>
    </row>
    <row r="7" spans="1:10" ht="3" customHeight="1">
      <c r="A7" s="103"/>
      <c r="B7" s="137"/>
      <c r="C7" s="137"/>
      <c r="D7" s="137"/>
      <c r="E7" s="137"/>
      <c r="F7" s="137"/>
      <c r="G7" s="137"/>
      <c r="H7" s="137"/>
      <c r="I7" s="137"/>
      <c r="J7" s="138"/>
    </row>
    <row r="8" spans="1:10" ht="21" customHeight="1">
      <c r="A8" s="139" t="s">
        <v>109</v>
      </c>
      <c r="B8" s="140"/>
      <c r="C8" s="141" t="s">
        <v>110</v>
      </c>
      <c r="D8" s="141"/>
      <c r="E8" s="141"/>
      <c r="F8" s="141"/>
      <c r="G8" s="141"/>
      <c r="H8" s="141"/>
      <c r="I8" s="141"/>
      <c r="J8" s="142"/>
    </row>
    <row r="9" spans="1:10" ht="3" customHeight="1" thickBot="1">
      <c r="A9" s="143"/>
      <c r="B9" s="144"/>
      <c r="C9" s="145"/>
      <c r="D9" s="145"/>
      <c r="E9" s="145"/>
      <c r="F9" s="145"/>
      <c r="G9" s="145"/>
      <c r="H9" s="145"/>
      <c r="I9" s="145"/>
      <c r="J9" s="146"/>
    </row>
    <row r="10" spans="1:10" ht="21" customHeight="1">
      <c r="A10" s="147" t="s">
        <v>111</v>
      </c>
      <c r="B10" s="148"/>
      <c r="C10" s="149" t="s">
        <v>112</v>
      </c>
      <c r="D10" s="150" t="s">
        <v>113</v>
      </c>
      <c r="E10" s="151"/>
      <c r="F10" s="151"/>
      <c r="G10" s="151"/>
      <c r="H10" s="152"/>
      <c r="I10" s="153"/>
      <c r="J10" s="138" t="s">
        <v>114</v>
      </c>
    </row>
    <row r="11" spans="1:10" ht="3" customHeight="1">
      <c r="A11" s="103"/>
      <c r="B11" s="137"/>
      <c r="C11" s="154"/>
      <c r="D11" s="154"/>
      <c r="E11" s="137"/>
      <c r="F11" s="137"/>
      <c r="G11" s="155"/>
      <c r="H11" s="155"/>
      <c r="I11" s="156"/>
      <c r="J11" s="157"/>
    </row>
    <row r="12" spans="1:10" ht="18" customHeight="1">
      <c r="A12" s="139" t="s">
        <v>115</v>
      </c>
      <c r="B12" s="140"/>
      <c r="C12" s="141"/>
      <c r="D12" s="158" t="s">
        <v>116</v>
      </c>
      <c r="E12" s="158"/>
      <c r="F12" s="159"/>
      <c r="G12" s="160" t="s">
        <v>117</v>
      </c>
      <c r="H12" s="161">
        <v>296550224</v>
      </c>
      <c r="I12" s="161"/>
      <c r="J12" s="142"/>
    </row>
    <row r="13" spans="1:10" ht="3" customHeight="1" thickBot="1">
      <c r="A13" s="143"/>
      <c r="B13" s="144"/>
      <c r="C13" s="144"/>
      <c r="D13" s="144"/>
      <c r="E13" s="144"/>
      <c r="F13" s="162"/>
      <c r="G13" s="144"/>
      <c r="H13" s="144"/>
      <c r="I13" s="144"/>
      <c r="J13" s="163"/>
    </row>
    <row r="14" spans="1:10" ht="18" customHeight="1">
      <c r="A14" s="103" t="s">
        <v>118</v>
      </c>
      <c r="B14" s="137"/>
      <c r="C14" s="141"/>
      <c r="D14" s="141" t="s">
        <v>119</v>
      </c>
      <c r="E14" s="164"/>
      <c r="F14" s="165"/>
      <c r="G14" s="137"/>
      <c r="H14" s="166"/>
      <c r="I14" s="166"/>
      <c r="J14" s="138"/>
    </row>
    <row r="15" spans="1:10" ht="3" customHeight="1" thickBot="1">
      <c r="A15" s="103"/>
      <c r="B15" s="137"/>
      <c r="C15" s="137"/>
      <c r="D15" s="137"/>
      <c r="E15" s="137"/>
      <c r="F15" s="144"/>
      <c r="G15" s="137"/>
      <c r="H15" s="137"/>
      <c r="I15" s="137"/>
      <c r="J15" s="138"/>
    </row>
    <row r="16" spans="1:11" ht="21" customHeight="1" thickBot="1">
      <c r="A16" s="167" t="s">
        <v>120</v>
      </c>
      <c r="B16" s="168"/>
      <c r="C16" s="169">
        <v>2004</v>
      </c>
      <c r="D16" s="170" t="s">
        <v>121</v>
      </c>
      <c r="E16" s="168"/>
      <c r="F16" s="171">
        <v>2009</v>
      </c>
      <c r="G16" s="172" t="s">
        <v>122</v>
      </c>
      <c r="H16" s="169" t="s">
        <v>123</v>
      </c>
      <c r="I16" s="169"/>
      <c r="J16" s="173"/>
      <c r="K16" s="174"/>
    </row>
    <row r="17" spans="1:10" ht="18.75" customHeight="1">
      <c r="A17" s="175" t="s">
        <v>124</v>
      </c>
      <c r="B17" s="176"/>
      <c r="C17" s="176"/>
      <c r="D17" s="176"/>
      <c r="E17" s="177"/>
      <c r="F17" s="177"/>
      <c r="G17" s="177"/>
      <c r="H17" s="177"/>
      <c r="I17" s="177"/>
      <c r="J17" s="178"/>
    </row>
    <row r="18" spans="1:11" ht="13.5" customHeight="1">
      <c r="A18" s="125"/>
      <c r="B18" s="126"/>
      <c r="C18" s="179" t="s">
        <v>125</v>
      </c>
      <c r="D18" s="180" t="s">
        <v>126</v>
      </c>
      <c r="E18" s="181" t="s">
        <v>4</v>
      </c>
      <c r="F18" s="181" t="s">
        <v>4</v>
      </c>
      <c r="G18" s="181" t="s">
        <v>127</v>
      </c>
      <c r="H18" s="182" t="s">
        <v>4</v>
      </c>
      <c r="I18" s="183" t="s">
        <v>128</v>
      </c>
      <c r="J18" s="184" t="s">
        <v>129</v>
      </c>
      <c r="K18" s="126"/>
    </row>
    <row r="19" spans="1:11" ht="13.5" customHeight="1">
      <c r="A19" s="125"/>
      <c r="B19" s="126"/>
      <c r="C19" s="185" t="s">
        <v>130</v>
      </c>
      <c r="D19" s="186" t="s">
        <v>131</v>
      </c>
      <c r="E19" s="187" t="s">
        <v>132</v>
      </c>
      <c r="F19" s="187" t="s">
        <v>50</v>
      </c>
      <c r="G19" s="185" t="s">
        <v>133</v>
      </c>
      <c r="H19" s="188" t="s">
        <v>132</v>
      </c>
      <c r="I19" s="189" t="s">
        <v>134</v>
      </c>
      <c r="J19" s="190" t="s">
        <v>135</v>
      </c>
      <c r="K19" s="126"/>
    </row>
    <row r="20" spans="1:11" ht="13.5" customHeight="1" thickBot="1">
      <c r="A20" s="125"/>
      <c r="B20" s="126"/>
      <c r="C20" s="191" t="s">
        <v>136</v>
      </c>
      <c r="D20" s="192">
        <v>39447</v>
      </c>
      <c r="E20" s="193"/>
      <c r="F20" s="194" t="s">
        <v>137</v>
      </c>
      <c r="G20" s="195"/>
      <c r="H20" s="472" t="s">
        <v>138</v>
      </c>
      <c r="I20" s="473"/>
      <c r="J20" s="196" t="s">
        <v>139</v>
      </c>
      <c r="K20" s="126"/>
    </row>
    <row r="21" spans="1:11" ht="21" customHeight="1">
      <c r="A21" s="197" t="s">
        <v>140</v>
      </c>
      <c r="B21" s="198"/>
      <c r="C21" s="199">
        <f>D21+G21+H21+I21+J21</f>
        <v>7191987</v>
      </c>
      <c r="D21" s="200">
        <f aca="true" t="shared" si="0" ref="D21:I21">SUM(D23:D26)</f>
        <v>5189967</v>
      </c>
      <c r="E21" s="200">
        <f t="shared" si="0"/>
        <v>2000000</v>
      </c>
      <c r="F21" s="200">
        <f t="shared" si="0"/>
        <v>0</v>
      </c>
      <c r="G21" s="200">
        <f t="shared" si="0"/>
        <v>2000000</v>
      </c>
      <c r="H21" s="201">
        <f t="shared" si="0"/>
        <v>0</v>
      </c>
      <c r="I21" s="200">
        <f t="shared" si="0"/>
        <v>0</v>
      </c>
      <c r="J21" s="202">
        <f>SUM(D30:J30)</f>
        <v>2020</v>
      </c>
      <c r="K21" s="126"/>
    </row>
    <row r="22" spans="1:11" ht="3" customHeight="1" thickBot="1">
      <c r="A22" s="197"/>
      <c r="B22" s="174"/>
      <c r="C22" s="203"/>
      <c r="D22" s="204"/>
      <c r="E22" s="205"/>
      <c r="F22" s="206"/>
      <c r="G22" s="206"/>
      <c r="H22" s="206"/>
      <c r="I22" s="206"/>
      <c r="J22" s="207"/>
      <c r="K22" s="126"/>
    </row>
    <row r="23" spans="1:11" ht="15" customHeight="1">
      <c r="A23" s="208" t="s">
        <v>141</v>
      </c>
      <c r="B23" s="209" t="s">
        <v>142</v>
      </c>
      <c r="C23" s="210">
        <f>D23+G23+H23+I23+J23</f>
        <v>8472327</v>
      </c>
      <c r="D23" s="211">
        <v>4452327</v>
      </c>
      <c r="E23" s="212">
        <v>2000000</v>
      </c>
      <c r="F23" s="213"/>
      <c r="G23" s="213">
        <v>2000000</v>
      </c>
      <c r="H23" s="214"/>
      <c r="I23" s="214"/>
      <c r="J23" s="215">
        <v>2020000</v>
      </c>
      <c r="K23" s="126"/>
    </row>
    <row r="24" spans="1:11" ht="15" customHeight="1">
      <c r="A24" s="208"/>
      <c r="B24" s="216" t="s">
        <v>143</v>
      </c>
      <c r="C24" s="217">
        <f>D24+G24+H24+I24+J24</f>
        <v>0</v>
      </c>
      <c r="D24" s="218"/>
      <c r="E24" s="219"/>
      <c r="F24" s="220"/>
      <c r="G24" s="220"/>
      <c r="H24" s="221"/>
      <c r="I24" s="221"/>
      <c r="J24" s="222"/>
      <c r="K24" s="126"/>
    </row>
    <row r="25" spans="1:11" ht="15" customHeight="1">
      <c r="A25" s="125"/>
      <c r="B25" s="223" t="s">
        <v>144</v>
      </c>
      <c r="C25" s="217">
        <f>D25+G25+H25+I25+J25</f>
        <v>737640</v>
      </c>
      <c r="D25" s="218">
        <v>737640</v>
      </c>
      <c r="E25" s="219"/>
      <c r="F25" s="220"/>
      <c r="G25" s="220"/>
      <c r="H25" s="221"/>
      <c r="I25" s="221"/>
      <c r="J25" s="222"/>
      <c r="K25" s="126"/>
    </row>
    <row r="26" spans="1:11" ht="15" customHeight="1">
      <c r="A26" s="125"/>
      <c r="B26" s="224" t="s">
        <v>145</v>
      </c>
      <c r="C26" s="225">
        <f>D26+G26+H26+I26+J26</f>
        <v>0</v>
      </c>
      <c r="D26" s="226"/>
      <c r="E26" s="227"/>
      <c r="F26" s="228"/>
      <c r="G26" s="228"/>
      <c r="H26" s="229"/>
      <c r="I26" s="229"/>
      <c r="J26" s="230"/>
      <c r="K26" s="126"/>
    </row>
    <row r="27" spans="1:11" ht="3" customHeight="1" hidden="1">
      <c r="A27" s="231"/>
      <c r="B27" s="232"/>
      <c r="C27" s="233"/>
      <c r="D27" s="234"/>
      <c r="E27" s="235"/>
      <c r="F27" s="236"/>
      <c r="G27" s="236"/>
      <c r="H27" s="237"/>
      <c r="I27" s="237"/>
      <c r="J27" s="238"/>
      <c r="K27" s="126"/>
    </row>
    <row r="28" spans="1:11" ht="10.5" customHeight="1">
      <c r="A28" s="239"/>
      <c r="B28" s="240"/>
      <c r="C28" s="241"/>
      <c r="D28" s="241"/>
      <c r="E28" s="241"/>
      <c r="F28" s="241"/>
      <c r="G28" s="241"/>
      <c r="H28" s="241"/>
      <c r="I28" s="241"/>
      <c r="J28" s="242"/>
      <c r="K28" s="126"/>
    </row>
    <row r="29" spans="1:11" ht="15" customHeight="1" thickBot="1">
      <c r="A29" s="243"/>
      <c r="B29" s="244"/>
      <c r="C29" s="245" t="s">
        <v>139</v>
      </c>
      <c r="D29" s="246">
        <v>2010</v>
      </c>
      <c r="E29" s="246">
        <v>2011</v>
      </c>
      <c r="F29" s="246">
        <v>2012</v>
      </c>
      <c r="G29" s="246">
        <v>2013</v>
      </c>
      <c r="H29" s="247">
        <v>2014</v>
      </c>
      <c r="I29" s="247">
        <v>2015</v>
      </c>
      <c r="J29" s="248" t="s">
        <v>146</v>
      </c>
      <c r="K29" s="126"/>
    </row>
    <row r="30" spans="1:11" ht="18" customHeight="1">
      <c r="A30" s="243"/>
      <c r="B30" s="249"/>
      <c r="C30" s="250" t="s">
        <v>147</v>
      </c>
      <c r="D30" s="251">
        <f aca="true" t="shared" si="1" ref="D30:J30">SUM(D32:D35)</f>
        <v>0</v>
      </c>
      <c r="E30" s="251">
        <f t="shared" si="1"/>
        <v>2020</v>
      </c>
      <c r="F30" s="251">
        <f t="shared" si="1"/>
        <v>0</v>
      </c>
      <c r="G30" s="251">
        <f t="shared" si="1"/>
        <v>0</v>
      </c>
      <c r="H30" s="251">
        <f t="shared" si="1"/>
        <v>0</v>
      </c>
      <c r="I30" s="251">
        <f t="shared" si="1"/>
        <v>0</v>
      </c>
      <c r="J30" s="252">
        <f t="shared" si="1"/>
        <v>0</v>
      </c>
      <c r="K30" s="126"/>
    </row>
    <row r="31" spans="1:11" ht="3" customHeight="1" thickBot="1">
      <c r="A31" s="243"/>
      <c r="B31" s="249"/>
      <c r="C31" s="253"/>
      <c r="D31" s="254"/>
      <c r="E31" s="255"/>
      <c r="F31" s="255"/>
      <c r="G31" s="255"/>
      <c r="H31" s="255"/>
      <c r="I31" s="256"/>
      <c r="J31" s="257"/>
      <c r="K31" s="126"/>
    </row>
    <row r="32" spans="1:10" ht="15" customHeight="1">
      <c r="A32" s="125"/>
      <c r="B32" s="244"/>
      <c r="C32" s="258" t="s">
        <v>148</v>
      </c>
      <c r="D32" s="259"/>
      <c r="E32" s="260">
        <v>2020</v>
      </c>
      <c r="F32" s="260"/>
      <c r="G32" s="260"/>
      <c r="H32" s="260"/>
      <c r="I32" s="261"/>
      <c r="J32" s="262"/>
    </row>
    <row r="33" spans="1:10" ht="15" customHeight="1">
      <c r="A33" s="263" t="s">
        <v>149</v>
      </c>
      <c r="B33" s="264"/>
      <c r="C33" s="265" t="s">
        <v>150</v>
      </c>
      <c r="D33" s="217"/>
      <c r="E33" s="217"/>
      <c r="F33" s="217"/>
      <c r="G33" s="217"/>
      <c r="H33" s="217"/>
      <c r="I33" s="266"/>
      <c r="J33" s="267"/>
    </row>
    <row r="34" spans="1:10" ht="15" customHeight="1">
      <c r="A34" s="470">
        <f>C22-D22-F22-G22-H22-J22</f>
        <v>0</v>
      </c>
      <c r="B34" s="471"/>
      <c r="C34" s="269" t="s">
        <v>144</v>
      </c>
      <c r="D34" s="217"/>
      <c r="E34" s="217"/>
      <c r="F34" s="217"/>
      <c r="G34" s="217"/>
      <c r="H34" s="217"/>
      <c r="I34" s="266"/>
      <c r="J34" s="267"/>
    </row>
    <row r="35" spans="1:10" ht="15" customHeight="1">
      <c r="A35" s="268"/>
      <c r="B35" s="264"/>
      <c r="C35" s="270" t="s">
        <v>12</v>
      </c>
      <c r="D35" s="260"/>
      <c r="E35" s="217"/>
      <c r="F35" s="217"/>
      <c r="G35" s="217"/>
      <c r="H35" s="217"/>
      <c r="I35" s="266"/>
      <c r="J35" s="267"/>
    </row>
    <row r="36" spans="1:10" ht="12.75" customHeight="1" thickBot="1">
      <c r="A36" s="125"/>
      <c r="B36" s="271"/>
      <c r="C36" s="126"/>
      <c r="D36" s="126"/>
      <c r="E36" s="126"/>
      <c r="F36" s="126"/>
      <c r="G36" s="126"/>
      <c r="H36" s="126"/>
      <c r="I36" s="126"/>
      <c r="J36" s="272"/>
    </row>
    <row r="37" spans="1:10" ht="18" customHeight="1" thickBot="1">
      <c r="A37" s="273" t="s">
        <v>151</v>
      </c>
      <c r="B37" s="274"/>
      <c r="C37" s="275"/>
      <c r="D37" s="275"/>
      <c r="E37" s="275"/>
      <c r="F37" s="275"/>
      <c r="G37" s="275"/>
      <c r="H37" s="275"/>
      <c r="I37" s="275"/>
      <c r="J37" s="276"/>
    </row>
    <row r="38" spans="1:10" ht="12.75" customHeight="1">
      <c r="A38" s="208" t="s">
        <v>152</v>
      </c>
      <c r="B38" s="216"/>
      <c r="C38" s="277"/>
      <c r="D38" s="277"/>
      <c r="E38" s="278"/>
      <c r="F38" s="278"/>
      <c r="G38" s="278"/>
      <c r="H38" s="216"/>
      <c r="I38" s="216"/>
      <c r="J38" s="279"/>
    </row>
    <row r="39" spans="1:10" ht="12.75" customHeight="1">
      <c r="A39" s="208"/>
      <c r="B39" s="216"/>
      <c r="C39" s="277"/>
      <c r="D39" s="277"/>
      <c r="E39" s="278"/>
      <c r="F39" s="278"/>
      <c r="G39" s="278"/>
      <c r="H39" s="216"/>
      <c r="I39" s="216"/>
      <c r="J39" s="279"/>
    </row>
    <row r="40" spans="1:10" ht="12.75" customHeight="1">
      <c r="A40" s="208" t="s">
        <v>209</v>
      </c>
      <c r="B40" s="216"/>
      <c r="C40" s="277"/>
      <c r="D40" s="277"/>
      <c r="E40" s="280"/>
      <c r="F40" s="280"/>
      <c r="G40" s="280"/>
      <c r="H40" s="216"/>
      <c r="I40" s="216"/>
      <c r="J40" s="279"/>
    </row>
    <row r="41" spans="1:10" ht="12.75" customHeight="1">
      <c r="A41" s="208" t="s">
        <v>210</v>
      </c>
      <c r="B41" s="216"/>
      <c r="C41" s="216"/>
      <c r="D41" s="216"/>
      <c r="E41" s="216"/>
      <c r="F41" s="216"/>
      <c r="G41" s="216"/>
      <c r="H41" s="216"/>
      <c r="I41" s="216"/>
      <c r="J41" s="279"/>
    </row>
    <row r="42" spans="1:10" ht="12.75" customHeight="1">
      <c r="A42" s="208"/>
      <c r="B42" s="216"/>
      <c r="C42" s="216"/>
      <c r="D42" s="216"/>
      <c r="E42" s="216"/>
      <c r="F42" s="216"/>
      <c r="G42" s="216"/>
      <c r="H42" s="216"/>
      <c r="I42" s="216"/>
      <c r="J42" s="279"/>
    </row>
    <row r="43" spans="1:10" ht="12.75" customHeight="1">
      <c r="A43" s="281"/>
      <c r="B43" s="280"/>
      <c r="C43" s="216"/>
      <c r="D43" s="216"/>
      <c r="E43" s="216"/>
      <c r="F43" s="216"/>
      <c r="G43" s="216"/>
      <c r="H43" s="216"/>
      <c r="I43" s="216"/>
      <c r="J43" s="279"/>
    </row>
    <row r="44" spans="1:10" ht="12.75" customHeight="1">
      <c r="A44" s="208"/>
      <c r="B44" s="280"/>
      <c r="C44" s="280"/>
      <c r="D44" s="216"/>
      <c r="E44" s="216"/>
      <c r="F44" s="216"/>
      <c r="G44" s="216"/>
      <c r="H44" s="216"/>
      <c r="I44" s="216"/>
      <c r="J44" s="279"/>
    </row>
    <row r="45" spans="1:10" ht="12.75" customHeight="1">
      <c r="A45" s="208"/>
      <c r="B45" s="280"/>
      <c r="C45" s="216"/>
      <c r="D45" s="216"/>
      <c r="E45" s="216"/>
      <c r="F45" s="216"/>
      <c r="G45" s="216"/>
      <c r="H45" s="216"/>
      <c r="I45" s="216"/>
      <c r="J45" s="279"/>
    </row>
    <row r="46" spans="1:10" ht="12.75" customHeight="1">
      <c r="A46" s="208"/>
      <c r="B46" s="216"/>
      <c r="C46" s="216"/>
      <c r="D46" s="216"/>
      <c r="E46" s="216"/>
      <c r="F46" s="216"/>
      <c r="G46" s="216"/>
      <c r="H46" s="216"/>
      <c r="I46" s="216"/>
      <c r="J46" s="279"/>
    </row>
    <row r="47" spans="1:10" ht="12.75" customHeight="1">
      <c r="A47" s="208"/>
      <c r="B47" s="216"/>
      <c r="C47" s="216"/>
      <c r="D47" s="216"/>
      <c r="E47" s="216"/>
      <c r="F47" s="216"/>
      <c r="G47" s="216"/>
      <c r="H47" s="216"/>
      <c r="I47" s="216"/>
      <c r="J47" s="279"/>
    </row>
    <row r="48" spans="1:10" ht="12.75" customHeight="1">
      <c r="A48" s="208"/>
      <c r="B48" s="216"/>
      <c r="C48" s="216"/>
      <c r="D48" s="216"/>
      <c r="E48" s="216"/>
      <c r="F48" s="216"/>
      <c r="G48" s="216"/>
      <c r="H48" s="216"/>
      <c r="I48" s="216"/>
      <c r="J48" s="279"/>
    </row>
    <row r="49" spans="1:10" ht="12.75">
      <c r="A49" s="282"/>
      <c r="B49" s="152"/>
      <c r="C49" s="152"/>
      <c r="D49" s="152"/>
      <c r="E49" s="152"/>
      <c r="F49" s="152"/>
      <c r="G49" s="152"/>
      <c r="H49" s="152"/>
      <c r="I49" s="152"/>
      <c r="J49" s="283"/>
    </row>
    <row r="50" spans="1:10" ht="12.75">
      <c r="A50" s="282"/>
      <c r="B50" s="152"/>
      <c r="C50" s="152"/>
      <c r="D50" s="152"/>
      <c r="E50" s="152"/>
      <c r="F50" s="152"/>
      <c r="G50" s="152"/>
      <c r="H50" s="152"/>
      <c r="I50" s="152"/>
      <c r="J50" s="283"/>
    </row>
    <row r="51" spans="1:10" ht="12.75">
      <c r="A51" s="282"/>
      <c r="B51" s="152"/>
      <c r="C51" s="152"/>
      <c r="D51" s="152"/>
      <c r="E51" s="152"/>
      <c r="F51" s="152"/>
      <c r="G51" s="152"/>
      <c r="H51" s="152"/>
      <c r="I51" s="152"/>
      <c r="J51" s="283"/>
    </row>
    <row r="52" spans="1:10" ht="12.75">
      <c r="A52" s="282"/>
      <c r="B52" s="152"/>
      <c r="C52" s="152"/>
      <c r="D52" s="152"/>
      <c r="E52" s="152"/>
      <c r="F52" s="152"/>
      <c r="G52" s="152"/>
      <c r="H52" s="152"/>
      <c r="I52" s="152"/>
      <c r="J52" s="283"/>
    </row>
    <row r="53" spans="1:10" ht="12.75">
      <c r="A53" s="282"/>
      <c r="B53" s="152"/>
      <c r="C53" s="152"/>
      <c r="D53" s="152"/>
      <c r="E53" s="152"/>
      <c r="F53" s="152"/>
      <c r="G53" s="152"/>
      <c r="H53" s="152"/>
      <c r="I53" s="152"/>
      <c r="J53" s="283"/>
    </row>
    <row r="54" spans="1:10" ht="12.75">
      <c r="A54" s="282"/>
      <c r="B54" s="152"/>
      <c r="C54" s="152"/>
      <c r="D54" s="152"/>
      <c r="E54" s="152"/>
      <c r="F54" s="152"/>
      <c r="G54" s="152"/>
      <c r="H54" s="152"/>
      <c r="I54" s="152"/>
      <c r="J54" s="283"/>
    </row>
    <row r="55" spans="1:10" ht="12.75">
      <c r="A55" s="284" t="s">
        <v>153</v>
      </c>
      <c r="B55" s="285"/>
      <c r="C55" s="285"/>
      <c r="D55" s="285"/>
      <c r="E55" s="285"/>
      <c r="F55" s="285"/>
      <c r="G55" s="285"/>
      <c r="H55" s="285"/>
      <c r="I55" s="285"/>
      <c r="J55" s="286"/>
    </row>
    <row r="56" spans="1:10" ht="12.75">
      <c r="A56" s="284" t="s">
        <v>154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103"/>
      <c r="B57" s="137"/>
      <c r="C57" s="137"/>
      <c r="D57" s="137"/>
      <c r="E57" s="137"/>
      <c r="F57" s="137"/>
      <c r="G57" s="137"/>
      <c r="H57" s="137"/>
      <c r="I57" s="137"/>
      <c r="J57" s="138"/>
    </row>
    <row r="58" spans="1:10" ht="12.75">
      <c r="A58" s="139" t="s">
        <v>155</v>
      </c>
      <c r="B58" s="140"/>
      <c r="C58" s="140"/>
      <c r="D58" s="140" t="s">
        <v>43</v>
      </c>
      <c r="E58" s="140"/>
      <c r="F58" s="140"/>
      <c r="G58" s="140" t="s">
        <v>70</v>
      </c>
      <c r="H58" s="140"/>
      <c r="I58" s="140"/>
      <c r="J58" s="287"/>
    </row>
    <row r="59" spans="1:10" ht="12.75">
      <c r="A59" s="103" t="s">
        <v>45</v>
      </c>
      <c r="B59" s="137"/>
      <c r="C59" s="137"/>
      <c r="D59" s="137" t="s">
        <v>116</v>
      </c>
      <c r="E59" s="137"/>
      <c r="F59" s="137"/>
      <c r="G59" s="288">
        <v>40214</v>
      </c>
      <c r="H59" s="137"/>
      <c r="I59" s="137"/>
      <c r="J59" s="138"/>
    </row>
    <row r="60" spans="1:10" ht="12.75">
      <c r="A60" s="103"/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ht="12.75">
      <c r="A61" s="103"/>
      <c r="B61" s="137"/>
      <c r="C61" s="137"/>
      <c r="D61" s="137"/>
      <c r="E61" s="137"/>
      <c r="F61" s="137"/>
      <c r="G61" s="137"/>
      <c r="H61" s="137"/>
      <c r="I61" s="137"/>
      <c r="J61" s="138"/>
    </row>
    <row r="62" spans="1:10" ht="13.5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63"/>
    </row>
    <row r="63" spans="1:10" ht="12.75">
      <c r="A63" s="289" t="s">
        <v>156</v>
      </c>
      <c r="B63" s="289"/>
      <c r="C63" s="289"/>
      <c r="D63" s="289"/>
      <c r="E63" s="289"/>
      <c r="F63" s="289"/>
      <c r="G63" s="289"/>
      <c r="H63" s="289"/>
      <c r="I63" s="285"/>
      <c r="J63" s="285"/>
    </row>
    <row r="64" spans="1:10" ht="12.75">
      <c r="A64" s="289" t="s">
        <v>157</v>
      </c>
      <c r="B64" s="289"/>
      <c r="C64" s="289"/>
      <c r="D64" s="289"/>
      <c r="E64" s="289"/>
      <c r="F64" s="289"/>
      <c r="G64" s="289"/>
      <c r="H64" s="289"/>
      <c r="I64" s="289"/>
      <c r="J64" s="289"/>
    </row>
    <row r="65" spans="1:10" ht="12.75">
      <c r="A65" s="289" t="s">
        <v>161</v>
      </c>
      <c r="B65" s="289"/>
      <c r="C65" s="289"/>
      <c r="D65" s="289"/>
      <c r="E65" s="289"/>
      <c r="F65" s="289"/>
      <c r="G65" s="289"/>
      <c r="H65" s="289"/>
      <c r="I65" s="289"/>
      <c r="J65" s="289"/>
    </row>
    <row r="66" spans="1:10" ht="12.75">
      <c r="A66" s="289" t="s">
        <v>158</v>
      </c>
      <c r="B66" s="289"/>
      <c r="C66" s="289"/>
      <c r="D66" s="289" t="s">
        <v>159</v>
      </c>
      <c r="E66" s="289"/>
      <c r="F66" s="289"/>
      <c r="G66" s="289" t="s">
        <v>160</v>
      </c>
      <c r="H66" s="289"/>
      <c r="I66" s="289"/>
      <c r="J66" s="289"/>
    </row>
    <row r="67" spans="1:10" ht="12.75">
      <c r="A67" s="289"/>
      <c r="B67" s="289"/>
      <c r="C67" s="289"/>
      <c r="D67" s="289"/>
      <c r="E67" s="289"/>
      <c r="F67" s="289"/>
      <c r="G67" s="289"/>
      <c r="H67" s="289"/>
      <c r="I67" s="289"/>
      <c r="J67" s="289"/>
    </row>
    <row r="68" spans="1:10" ht="12.75">
      <c r="A68" s="289"/>
      <c r="B68" s="289"/>
      <c r="C68" s="289"/>
      <c r="D68" s="289"/>
      <c r="E68" s="289"/>
      <c r="F68" s="289"/>
      <c r="G68" s="289"/>
      <c r="H68" s="289"/>
      <c r="I68" s="289"/>
      <c r="J68" s="289"/>
    </row>
    <row r="69" spans="1:10" ht="12.75">
      <c r="A69" s="289"/>
      <c r="B69" s="289"/>
      <c r="C69" s="289"/>
      <c r="D69" s="289"/>
      <c r="E69" s="289"/>
      <c r="F69" s="289"/>
      <c r="G69" s="289"/>
      <c r="H69" s="289"/>
      <c r="I69" s="289"/>
      <c r="J69" s="289"/>
    </row>
  </sheetData>
  <mergeCells count="2">
    <mergeCell ref="A34:B34"/>
    <mergeCell ref="H20:I20"/>
  </mergeCells>
  <printOptions/>
  <pageMargins left="0.2362204724409449" right="0" top="0.6692913385826772" bottom="0" header="0.2755905511811024" footer="0.5118110236220472"/>
  <pageSetup horizontalDpi="300" verticalDpi="300" orientation="portrait" paperSize="9" scale="86" r:id="rId1"/>
  <headerFooter alignWithMargins="0">
    <oddHeader xml:space="preserve">&amp;C&amp;"Arial CE,tučné"&amp;14Rozbor hospodaření za rok 2008&amp;16
&amp;14K a p i t á l o v é   v ý d a j e &amp;R&amp;"Arial Narrow,kurzíva"&amp;11Tabulka č.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H19" sqref="H19"/>
    </sheetView>
  </sheetViews>
  <sheetFormatPr defaultColWidth="9.00390625" defaultRowHeight="12.75"/>
  <cols>
    <col min="1" max="1" width="33.875" style="290" customWidth="1"/>
    <col min="2" max="2" width="5.75390625" style="290" customWidth="1"/>
    <col min="3" max="3" width="9.125" style="290" customWidth="1"/>
    <col min="4" max="4" width="9.625" style="290" customWidth="1"/>
    <col min="5" max="5" width="8.75390625" style="290" customWidth="1"/>
    <col min="6" max="6" width="9.375" style="290" customWidth="1"/>
    <col min="7" max="7" width="8.125" style="290" customWidth="1"/>
    <col min="8" max="8" width="9.625" style="290" customWidth="1"/>
    <col min="9" max="9" width="8.625" style="291" customWidth="1"/>
    <col min="10" max="10" width="9.125" style="291" customWidth="1"/>
    <col min="11" max="11" width="9.75390625" style="291" customWidth="1"/>
    <col min="12" max="16384" width="9.125" style="291" customWidth="1"/>
  </cols>
  <sheetData>
    <row r="1" ht="12.75">
      <c r="A1" s="290" t="s">
        <v>197</v>
      </c>
    </row>
    <row r="2" spans="2:8" ht="15.75" thickBot="1">
      <c r="B2" s="292" t="s">
        <v>201</v>
      </c>
      <c r="C2" s="292"/>
      <c r="D2" s="292"/>
      <c r="E2" s="292"/>
      <c r="F2" s="292"/>
      <c r="G2" s="292"/>
      <c r="H2" s="292"/>
    </row>
    <row r="3" spans="1:17" ht="14.25" thickBot="1" thickTop="1">
      <c r="A3" s="293" t="s">
        <v>162</v>
      </c>
      <c r="B3" s="294" t="s">
        <v>163</v>
      </c>
      <c r="C3" s="295"/>
      <c r="D3" s="296" t="s">
        <v>202</v>
      </c>
      <c r="E3" s="297"/>
      <c r="F3" s="298"/>
      <c r="G3" s="299" t="s">
        <v>203</v>
      </c>
      <c r="H3" s="300"/>
      <c r="I3" s="301"/>
      <c r="J3" s="302" t="s">
        <v>164</v>
      </c>
      <c r="K3" s="303"/>
      <c r="L3" s="474"/>
      <c r="M3" s="475"/>
      <c r="N3" s="475"/>
      <c r="O3" s="475"/>
      <c r="P3" s="475"/>
      <c r="Q3" s="475"/>
    </row>
    <row r="4" spans="1:17" ht="12" customHeight="1" thickBot="1">
      <c r="A4" s="304"/>
      <c r="B4" s="305"/>
      <c r="C4" s="306" t="s">
        <v>165</v>
      </c>
      <c r="D4" s="307" t="s">
        <v>166</v>
      </c>
      <c r="E4" s="308" t="s">
        <v>167</v>
      </c>
      <c r="F4" s="309" t="s">
        <v>165</v>
      </c>
      <c r="G4" s="310" t="s">
        <v>166</v>
      </c>
      <c r="H4" s="311" t="s">
        <v>167</v>
      </c>
      <c r="I4" s="312" t="s">
        <v>165</v>
      </c>
      <c r="J4" s="307" t="s">
        <v>166</v>
      </c>
      <c r="K4" s="311" t="s">
        <v>167</v>
      </c>
      <c r="L4" s="313"/>
      <c r="M4" s="314"/>
      <c r="N4" s="315"/>
      <c r="O4" s="314"/>
      <c r="P4" s="314"/>
      <c r="Q4" s="315"/>
    </row>
    <row r="5" spans="1:17" ht="14.25" customHeight="1">
      <c r="A5" s="316" t="s">
        <v>168</v>
      </c>
      <c r="B5" s="317" t="s">
        <v>169</v>
      </c>
      <c r="C5" s="430">
        <f>C6+C7</f>
        <v>241</v>
      </c>
      <c r="D5" s="430">
        <f>D6+D7</f>
        <v>32</v>
      </c>
      <c r="E5" s="318">
        <f>SUM(E6:E7)</f>
        <v>273</v>
      </c>
      <c r="F5" s="319">
        <f>F6+F7</f>
        <v>230</v>
      </c>
      <c r="G5" s="319">
        <f>G6+G7</f>
        <v>61</v>
      </c>
      <c r="H5" s="320">
        <f>H6+H7</f>
        <v>291</v>
      </c>
      <c r="I5" s="321">
        <f aca="true" t="shared" si="0" ref="I5:K6">F5/C5*100</f>
        <v>95.4356846473029</v>
      </c>
      <c r="J5" s="322">
        <f t="shared" si="0"/>
        <v>190.625</v>
      </c>
      <c r="K5" s="323">
        <f t="shared" si="0"/>
        <v>106.5934065934066</v>
      </c>
      <c r="L5" s="313"/>
      <c r="M5" s="314"/>
      <c r="N5" s="314"/>
      <c r="O5" s="324"/>
      <c r="P5" s="324"/>
      <c r="Q5" s="324"/>
    </row>
    <row r="6" spans="1:17" ht="14.25" customHeight="1">
      <c r="A6" s="325" t="s">
        <v>170</v>
      </c>
      <c r="B6" s="326" t="s">
        <v>169</v>
      </c>
      <c r="C6" s="327">
        <v>241</v>
      </c>
      <c r="D6" s="328">
        <v>32</v>
      </c>
      <c r="E6" s="329">
        <f>SUM(C6:D6)</f>
        <v>273</v>
      </c>
      <c r="F6" s="330">
        <v>230</v>
      </c>
      <c r="G6" s="328">
        <v>61</v>
      </c>
      <c r="H6" s="329">
        <f>SUM(F6:G6)</f>
        <v>291</v>
      </c>
      <c r="I6" s="331">
        <f t="shared" si="0"/>
        <v>95.4356846473029</v>
      </c>
      <c r="J6" s="332">
        <f t="shared" si="0"/>
        <v>190.625</v>
      </c>
      <c r="K6" s="333">
        <f t="shared" si="0"/>
        <v>106.5934065934066</v>
      </c>
      <c r="L6" s="313"/>
      <c r="M6" s="314"/>
      <c r="N6" s="314"/>
      <c r="O6" s="324"/>
      <c r="P6" s="324"/>
      <c r="Q6" s="324"/>
    </row>
    <row r="7" spans="1:17" ht="14.25" customHeight="1" thickBot="1">
      <c r="A7" s="334" t="s">
        <v>171</v>
      </c>
      <c r="B7" s="335" t="s">
        <v>169</v>
      </c>
      <c r="C7" s="336"/>
      <c r="D7" s="337"/>
      <c r="E7" s="338"/>
      <c r="F7" s="339"/>
      <c r="G7" s="340"/>
      <c r="H7" s="329">
        <f>SUM(F7:G7)</f>
        <v>0</v>
      </c>
      <c r="I7" s="341"/>
      <c r="J7" s="342"/>
      <c r="K7" s="343"/>
      <c r="L7" s="313"/>
      <c r="M7" s="314"/>
      <c r="N7" s="314"/>
      <c r="O7" s="324"/>
      <c r="P7" s="324"/>
      <c r="Q7" s="324"/>
    </row>
    <row r="8" spans="1:17" ht="14.25" customHeight="1" thickBot="1">
      <c r="A8" s="344" t="s">
        <v>172</v>
      </c>
      <c r="B8" s="305" t="s">
        <v>169</v>
      </c>
      <c r="C8" s="413"/>
      <c r="D8" s="414"/>
      <c r="E8" s="346"/>
      <c r="F8" s="347"/>
      <c r="G8" s="345">
        <v>1</v>
      </c>
      <c r="H8" s="346">
        <v>1</v>
      </c>
      <c r="I8" s="348"/>
      <c r="J8" s="349"/>
      <c r="K8" s="350"/>
      <c r="L8" s="351"/>
      <c r="M8" s="315"/>
      <c r="N8" s="315"/>
      <c r="O8" s="352"/>
      <c r="P8" s="352"/>
      <c r="Q8" s="352"/>
    </row>
    <row r="9" spans="1:17" ht="14.25" customHeight="1">
      <c r="A9" s="353" t="s">
        <v>173</v>
      </c>
      <c r="B9" s="317"/>
      <c r="C9" s="354"/>
      <c r="D9" s="355"/>
      <c r="E9" s="318"/>
      <c r="F9" s="356"/>
      <c r="G9" s="357"/>
      <c r="H9" s="318"/>
      <c r="I9" s="356"/>
      <c r="J9" s="355"/>
      <c r="K9" s="318"/>
      <c r="L9" s="313"/>
      <c r="M9" s="314"/>
      <c r="N9" s="314"/>
      <c r="O9" s="324"/>
      <c r="P9" s="324"/>
      <c r="Q9" s="324"/>
    </row>
    <row r="10" spans="1:17" s="367" customFormat="1" ht="14.25" customHeight="1" thickBot="1">
      <c r="A10" s="358" t="s">
        <v>174</v>
      </c>
      <c r="B10" s="359" t="s">
        <v>169</v>
      </c>
      <c r="C10" s="431"/>
      <c r="D10" s="432"/>
      <c r="E10" s="433"/>
      <c r="F10" s="361">
        <v>12</v>
      </c>
      <c r="G10" s="362"/>
      <c r="H10" s="363">
        <f>SUM(F10:G10)</f>
        <v>12</v>
      </c>
      <c r="I10" s="364"/>
      <c r="J10" s="360"/>
      <c r="K10" s="333"/>
      <c r="L10" s="365"/>
      <c r="M10" s="366"/>
      <c r="N10" s="366"/>
      <c r="O10" s="352"/>
      <c r="P10" s="352"/>
      <c r="Q10" s="352"/>
    </row>
    <row r="11" spans="1:17" ht="14.25" customHeight="1">
      <c r="A11" s="316" t="s">
        <v>175</v>
      </c>
      <c r="B11" s="368" t="s">
        <v>169</v>
      </c>
      <c r="C11" s="369">
        <f>C12+C13</f>
        <v>126930</v>
      </c>
      <c r="D11" s="439">
        <f>D12+D13</f>
        <v>1785</v>
      </c>
      <c r="E11" s="370">
        <f>SUM(E12:E13)</f>
        <v>128715</v>
      </c>
      <c r="F11" s="371">
        <f>SUM(F12:F13)</f>
        <v>119066</v>
      </c>
      <c r="G11" s="371">
        <f>SUM(G12:G13)</f>
        <v>3333</v>
      </c>
      <c r="H11" s="372">
        <f>SUM(H12:H13)</f>
        <v>122399</v>
      </c>
      <c r="I11" s="373">
        <f aca="true" t="shared" si="1" ref="I11:K12">F11/C11*100</f>
        <v>93.80445915071299</v>
      </c>
      <c r="J11" s="332">
        <f t="shared" si="1"/>
        <v>186.72268907563026</v>
      </c>
      <c r="K11" s="323">
        <f t="shared" si="1"/>
        <v>95.09303499980577</v>
      </c>
      <c r="L11" s="313"/>
      <c r="M11" s="314"/>
      <c r="N11" s="314"/>
      <c r="O11" s="324"/>
      <c r="P11" s="324"/>
      <c r="Q11" s="324"/>
    </row>
    <row r="12" spans="1:17" ht="14.25" customHeight="1">
      <c r="A12" s="325" t="s">
        <v>170</v>
      </c>
      <c r="B12" s="326" t="s">
        <v>169</v>
      </c>
      <c r="C12" s="374">
        <v>126930</v>
      </c>
      <c r="D12" s="371">
        <v>1785</v>
      </c>
      <c r="E12" s="375">
        <f>SUM(C12:D12)</f>
        <v>128715</v>
      </c>
      <c r="F12" s="376">
        <v>119066</v>
      </c>
      <c r="G12" s="371">
        <v>3333</v>
      </c>
      <c r="H12" s="375">
        <f>SUM(F12:G12)</f>
        <v>122399</v>
      </c>
      <c r="I12" s="331">
        <f t="shared" si="1"/>
        <v>93.80445915071299</v>
      </c>
      <c r="J12" s="332">
        <f t="shared" si="1"/>
        <v>186.72268907563026</v>
      </c>
      <c r="K12" s="333">
        <f t="shared" si="1"/>
        <v>95.09303499980577</v>
      </c>
      <c r="L12" s="313"/>
      <c r="M12" s="314"/>
      <c r="N12" s="314"/>
      <c r="O12" s="324"/>
      <c r="P12" s="324"/>
      <c r="Q12" s="324"/>
    </row>
    <row r="13" spans="1:17" ht="14.25" customHeight="1" thickBot="1">
      <c r="A13" s="334" t="s">
        <v>171</v>
      </c>
      <c r="B13" s="335" t="s">
        <v>169</v>
      </c>
      <c r="C13" s="374"/>
      <c r="D13" s="371"/>
      <c r="E13" s="375"/>
      <c r="F13" s="376"/>
      <c r="G13" s="371"/>
      <c r="H13" s="377">
        <f>SUM(F13:G13)</f>
        <v>0</v>
      </c>
      <c r="I13" s="378"/>
      <c r="J13" s="379"/>
      <c r="K13" s="380"/>
      <c r="L13" s="313"/>
      <c r="M13" s="314"/>
      <c r="N13" s="314"/>
      <c r="O13" s="324"/>
      <c r="P13" s="324"/>
      <c r="Q13" s="324"/>
    </row>
    <row r="14" spans="1:17" ht="14.25" customHeight="1">
      <c r="A14" s="316" t="s">
        <v>176</v>
      </c>
      <c r="B14" s="317" t="s">
        <v>86</v>
      </c>
      <c r="C14" s="369">
        <f>C15</f>
        <v>28285</v>
      </c>
      <c r="D14" s="439">
        <f>D15</f>
        <v>125</v>
      </c>
      <c r="E14" s="370">
        <f>SUM(E15:E18)</f>
        <v>30095</v>
      </c>
      <c r="F14" s="381">
        <f>SUM(F15:F18)</f>
        <v>25112</v>
      </c>
      <c r="G14" s="381">
        <f>SUM(G15:G18)</f>
        <v>280</v>
      </c>
      <c r="H14" s="382">
        <f>SUM(H15:H18)</f>
        <v>26825</v>
      </c>
      <c r="I14" s="383">
        <f aca="true" t="shared" si="2" ref="I14:K15">F14/C14*100</f>
        <v>88.7820399505038</v>
      </c>
      <c r="J14" s="384">
        <f t="shared" si="2"/>
        <v>224.00000000000003</v>
      </c>
      <c r="K14" s="323">
        <f t="shared" si="2"/>
        <v>89.13440770892174</v>
      </c>
      <c r="L14" s="313"/>
      <c r="M14" s="314"/>
      <c r="N14" s="314"/>
      <c r="O14" s="324"/>
      <c r="P14" s="324"/>
      <c r="Q14" s="324"/>
    </row>
    <row r="15" spans="1:17" ht="14.25" customHeight="1">
      <c r="A15" s="325" t="s">
        <v>177</v>
      </c>
      <c r="B15" s="326" t="s">
        <v>86</v>
      </c>
      <c r="C15" s="374">
        <v>28285</v>
      </c>
      <c r="D15" s="371">
        <v>125</v>
      </c>
      <c r="E15" s="375">
        <f>SUM(C15:D15)</f>
        <v>28410</v>
      </c>
      <c r="F15" s="376">
        <v>25112</v>
      </c>
      <c r="G15" s="371">
        <v>220</v>
      </c>
      <c r="H15" s="375">
        <f>F15+G15</f>
        <v>25332</v>
      </c>
      <c r="I15" s="331">
        <f t="shared" si="2"/>
        <v>88.7820399505038</v>
      </c>
      <c r="J15" s="332">
        <f t="shared" si="2"/>
        <v>176</v>
      </c>
      <c r="K15" s="333">
        <f t="shared" si="2"/>
        <v>89.16578669482577</v>
      </c>
      <c r="L15" s="313"/>
      <c r="M15" s="314"/>
      <c r="N15" s="314"/>
      <c r="O15" s="324"/>
      <c r="P15" s="324"/>
      <c r="Q15" s="324"/>
    </row>
    <row r="16" spans="1:17" ht="14.25" customHeight="1">
      <c r="A16" s="325" t="s">
        <v>178</v>
      </c>
      <c r="B16" s="326" t="s">
        <v>86</v>
      </c>
      <c r="C16" s="374"/>
      <c r="D16" s="371"/>
      <c r="E16" s="375">
        <f>SUM(C17:D17)</f>
        <v>0</v>
      </c>
      <c r="F16" s="376"/>
      <c r="G16" s="385"/>
      <c r="H16" s="375">
        <f>F16+G16</f>
        <v>0</v>
      </c>
      <c r="I16" s="331"/>
      <c r="J16" s="332"/>
      <c r="K16" s="333"/>
      <c r="L16" s="313"/>
      <c r="M16" s="314"/>
      <c r="N16" s="314"/>
      <c r="O16" s="324"/>
      <c r="P16" s="324"/>
      <c r="Q16" s="324"/>
    </row>
    <row r="17" spans="1:17" ht="14.25" customHeight="1">
      <c r="A17" s="325" t="s">
        <v>179</v>
      </c>
      <c r="B17" s="326" t="s">
        <v>86</v>
      </c>
      <c r="C17" s="374"/>
      <c r="D17" s="371"/>
      <c r="E17" s="375"/>
      <c r="F17" s="376"/>
      <c r="G17" s="371">
        <v>60</v>
      </c>
      <c r="H17" s="375">
        <f>F17+G17</f>
        <v>60</v>
      </c>
      <c r="I17" s="331"/>
      <c r="J17" s="332"/>
      <c r="K17" s="333"/>
      <c r="L17" s="313"/>
      <c r="M17" s="314"/>
      <c r="N17" s="314"/>
      <c r="O17" s="324"/>
      <c r="P17" s="324"/>
      <c r="Q17" s="324"/>
    </row>
    <row r="18" spans="1:17" ht="14.25" customHeight="1" thickBot="1">
      <c r="A18" s="334" t="s">
        <v>180</v>
      </c>
      <c r="B18" s="335" t="s">
        <v>86</v>
      </c>
      <c r="C18" s="374"/>
      <c r="D18" s="371"/>
      <c r="E18" s="375">
        <v>1685</v>
      </c>
      <c r="F18" s="376"/>
      <c r="G18" s="385"/>
      <c r="H18" s="375">
        <v>1433</v>
      </c>
      <c r="I18" s="386"/>
      <c r="J18" s="387"/>
      <c r="K18" s="388">
        <f>H18/E18*100</f>
        <v>85.04451038575668</v>
      </c>
      <c r="L18" s="313"/>
      <c r="M18" s="314"/>
      <c r="N18" s="314"/>
      <c r="O18" s="324"/>
      <c r="P18" s="324"/>
      <c r="Q18" s="324"/>
    </row>
    <row r="19" spans="1:17" ht="14.25" customHeight="1">
      <c r="A19" s="316" t="s">
        <v>181</v>
      </c>
      <c r="B19" s="317" t="s">
        <v>86</v>
      </c>
      <c r="C19" s="354"/>
      <c r="D19" s="355"/>
      <c r="E19" s="370">
        <f>E20+E21+E22+E23</f>
        <v>1667</v>
      </c>
      <c r="F19" s="389"/>
      <c r="G19" s="357"/>
      <c r="H19" s="370">
        <f>SUM(H20:H23)</f>
        <v>4065</v>
      </c>
      <c r="I19" s="383"/>
      <c r="J19" s="390"/>
      <c r="K19" s="323">
        <f>H19/E19*100</f>
        <v>243.8512297540492</v>
      </c>
      <c r="L19" s="313"/>
      <c r="M19" s="314"/>
      <c r="N19" s="314"/>
      <c r="O19" s="324"/>
      <c r="P19" s="324"/>
      <c r="Q19" s="324"/>
    </row>
    <row r="20" spans="1:17" ht="14.25" customHeight="1">
      <c r="A20" s="325" t="s">
        <v>182</v>
      </c>
      <c r="B20" s="326" t="s">
        <v>86</v>
      </c>
      <c r="C20" s="327"/>
      <c r="D20" s="328"/>
      <c r="E20" s="391">
        <v>0</v>
      </c>
      <c r="F20" s="330"/>
      <c r="G20" s="392"/>
      <c r="H20" s="393">
        <v>1200</v>
      </c>
      <c r="I20" s="331"/>
      <c r="J20" s="332"/>
      <c r="K20" s="333">
        <v>0</v>
      </c>
      <c r="L20" s="313"/>
      <c r="M20" s="314"/>
      <c r="N20" s="314"/>
      <c r="O20" s="324"/>
      <c r="P20" s="324"/>
      <c r="Q20" s="324"/>
    </row>
    <row r="21" spans="1:17" ht="14.25" customHeight="1">
      <c r="A21" s="325" t="s">
        <v>183</v>
      </c>
      <c r="B21" s="326" t="s">
        <v>86</v>
      </c>
      <c r="C21" s="327"/>
      <c r="D21" s="328"/>
      <c r="E21" s="391">
        <v>0</v>
      </c>
      <c r="F21" s="330"/>
      <c r="G21" s="392"/>
      <c r="H21" s="391">
        <v>0</v>
      </c>
      <c r="I21" s="331"/>
      <c r="J21" s="332"/>
      <c r="K21" s="333">
        <v>0</v>
      </c>
      <c r="L21" s="313"/>
      <c r="M21" s="314"/>
      <c r="N21" s="314"/>
      <c r="O21" s="324"/>
      <c r="P21" s="324"/>
      <c r="Q21" s="324"/>
    </row>
    <row r="22" spans="1:17" ht="14.25" customHeight="1">
      <c r="A22" s="325" t="s">
        <v>184</v>
      </c>
      <c r="B22" s="326" t="s">
        <v>86</v>
      </c>
      <c r="C22" s="434"/>
      <c r="D22" s="435"/>
      <c r="E22" s="436">
        <v>1257</v>
      </c>
      <c r="F22" s="394"/>
      <c r="G22" s="392"/>
      <c r="H22" s="391">
        <v>841</v>
      </c>
      <c r="I22" s="331"/>
      <c r="J22" s="332"/>
      <c r="K22" s="333">
        <f aca="true" t="shared" si="3" ref="K22:K30">H22/E22*100</f>
        <v>66.90533015115354</v>
      </c>
      <c r="L22" s="313"/>
      <c r="M22" s="314"/>
      <c r="N22" s="314"/>
      <c r="O22" s="324"/>
      <c r="P22" s="324"/>
      <c r="Q22" s="324"/>
    </row>
    <row r="23" spans="1:17" ht="14.25" customHeight="1" thickBot="1">
      <c r="A23" s="334" t="s">
        <v>185</v>
      </c>
      <c r="B23" s="335" t="s">
        <v>86</v>
      </c>
      <c r="C23" s="336"/>
      <c r="D23" s="337"/>
      <c r="E23" s="377">
        <v>410</v>
      </c>
      <c r="F23" s="395"/>
      <c r="G23" s="340"/>
      <c r="H23" s="391">
        <v>2024</v>
      </c>
      <c r="I23" s="386"/>
      <c r="J23" s="387"/>
      <c r="K23" s="388">
        <f t="shared" si="3"/>
        <v>493.6585365853658</v>
      </c>
      <c r="L23" s="313"/>
      <c r="M23" s="314"/>
      <c r="N23" s="314"/>
      <c r="O23" s="324"/>
      <c r="P23" s="324"/>
      <c r="Q23" s="324"/>
    </row>
    <row r="24" spans="1:17" ht="14.25" customHeight="1" thickBot="1">
      <c r="A24" s="396" t="s">
        <v>186</v>
      </c>
      <c r="B24" s="335" t="s">
        <v>94</v>
      </c>
      <c r="C24" s="430"/>
      <c r="D24" s="437"/>
      <c r="E24" s="333">
        <v>226036</v>
      </c>
      <c r="F24" s="398"/>
      <c r="G24" s="399"/>
      <c r="H24" s="350">
        <v>227268</v>
      </c>
      <c r="I24" s="400"/>
      <c r="J24" s="401"/>
      <c r="K24" s="402">
        <f t="shared" si="3"/>
        <v>100.54504592188856</v>
      </c>
      <c r="L24" s="313"/>
      <c r="M24" s="314"/>
      <c r="N24" s="314"/>
      <c r="O24" s="324"/>
      <c r="P24" s="324"/>
      <c r="Q24" s="324"/>
    </row>
    <row r="25" spans="1:17" ht="14.25" customHeight="1" thickBot="1">
      <c r="A25" s="396" t="s">
        <v>187</v>
      </c>
      <c r="B25" s="335" t="s">
        <v>94</v>
      </c>
      <c r="C25" s="406"/>
      <c r="D25" s="407"/>
      <c r="E25" s="438">
        <v>452.5</v>
      </c>
      <c r="F25" s="398"/>
      <c r="G25" s="399"/>
      <c r="H25" s="346">
        <v>442.31</v>
      </c>
      <c r="I25" s="403"/>
      <c r="J25" s="404"/>
      <c r="K25" s="350">
        <f t="shared" si="3"/>
        <v>97.74806629834254</v>
      </c>
      <c r="L25" s="313"/>
      <c r="M25" s="314"/>
      <c r="N25" s="314"/>
      <c r="O25" s="324"/>
      <c r="P25" s="324"/>
      <c r="Q25" s="324"/>
    </row>
    <row r="26" spans="1:17" ht="14.25" customHeight="1" thickBot="1">
      <c r="A26" s="396" t="s">
        <v>188</v>
      </c>
      <c r="B26" s="405" t="s">
        <v>169</v>
      </c>
      <c r="C26" s="413">
        <v>151589</v>
      </c>
      <c r="D26" s="414">
        <v>1920</v>
      </c>
      <c r="E26" s="346">
        <v>153509</v>
      </c>
      <c r="F26" s="408">
        <v>144670</v>
      </c>
      <c r="G26" s="381">
        <v>3660</v>
      </c>
      <c r="H26" s="397">
        <f>SUM(F26:G26)</f>
        <v>148330</v>
      </c>
      <c r="I26" s="409">
        <f aca="true" t="shared" si="4" ref="I26:J30">F26/C26*100</f>
        <v>95.4356846473029</v>
      </c>
      <c r="J26" s="410">
        <f t="shared" si="4"/>
        <v>190.625</v>
      </c>
      <c r="K26" s="350">
        <f t="shared" si="3"/>
        <v>96.62625644099043</v>
      </c>
      <c r="L26" s="313"/>
      <c r="M26" s="314"/>
      <c r="N26" s="314"/>
      <c r="O26" s="324"/>
      <c r="P26" s="324"/>
      <c r="Q26" s="324"/>
    </row>
    <row r="27" spans="1:17" ht="14.25" customHeight="1" thickBot="1">
      <c r="A27" s="411" t="s">
        <v>189</v>
      </c>
      <c r="B27" s="412" t="s">
        <v>52</v>
      </c>
      <c r="C27" s="413">
        <v>84</v>
      </c>
      <c r="D27" s="414">
        <v>94</v>
      </c>
      <c r="E27" s="346">
        <v>89</v>
      </c>
      <c r="F27" s="415">
        <v>82.3</v>
      </c>
      <c r="G27" s="415">
        <v>91.07</v>
      </c>
      <c r="H27" s="348">
        <v>82.52</v>
      </c>
      <c r="I27" s="409">
        <f t="shared" si="4"/>
        <v>97.97619047619047</v>
      </c>
      <c r="J27" s="410">
        <f t="shared" si="4"/>
        <v>96.88297872340425</v>
      </c>
      <c r="K27" s="350">
        <f t="shared" si="3"/>
        <v>92.71910112359551</v>
      </c>
      <c r="L27" s="313"/>
      <c r="M27" s="314"/>
      <c r="N27" s="314"/>
      <c r="O27" s="324"/>
      <c r="P27" s="324"/>
      <c r="Q27" s="324"/>
    </row>
    <row r="28" spans="1:17" ht="14.25" customHeight="1" thickBot="1">
      <c r="A28" s="411" t="s">
        <v>190</v>
      </c>
      <c r="B28" s="412" t="s">
        <v>52</v>
      </c>
      <c r="C28" s="413">
        <v>74</v>
      </c>
      <c r="D28" s="414">
        <v>93</v>
      </c>
      <c r="E28" s="346">
        <v>83.5</v>
      </c>
      <c r="F28" s="415">
        <v>68.84</v>
      </c>
      <c r="G28" s="410">
        <v>85.92</v>
      </c>
      <c r="H28" s="350">
        <v>68.96</v>
      </c>
      <c r="I28" s="409">
        <f t="shared" si="4"/>
        <v>93.02702702702703</v>
      </c>
      <c r="J28" s="410">
        <f t="shared" si="4"/>
        <v>92.38709677419355</v>
      </c>
      <c r="K28" s="350">
        <f t="shared" si="3"/>
        <v>82.58682634730539</v>
      </c>
      <c r="L28" s="313"/>
      <c r="M28" s="314"/>
      <c r="N28" s="314"/>
      <c r="O28" s="324"/>
      <c r="P28" s="324"/>
      <c r="Q28" s="324"/>
    </row>
    <row r="29" spans="1:17" ht="14.25" customHeight="1" thickBot="1">
      <c r="A29" s="411" t="s">
        <v>191</v>
      </c>
      <c r="B29" s="412" t="s">
        <v>192</v>
      </c>
      <c r="C29" s="419">
        <v>223</v>
      </c>
      <c r="D29" s="420">
        <v>70</v>
      </c>
      <c r="E29" s="421"/>
      <c r="F29" s="416">
        <v>210.9</v>
      </c>
      <c r="G29" s="414">
        <v>84</v>
      </c>
      <c r="H29" s="346">
        <v>206.96</v>
      </c>
      <c r="I29" s="409">
        <f t="shared" si="4"/>
        <v>94.57399103139014</v>
      </c>
      <c r="J29" s="410">
        <f t="shared" si="4"/>
        <v>120</v>
      </c>
      <c r="K29" s="350"/>
      <c r="L29" s="313"/>
      <c r="M29" s="314"/>
      <c r="N29" s="314"/>
      <c r="O29" s="324"/>
      <c r="P29" s="324"/>
      <c r="Q29" s="324"/>
    </row>
    <row r="30" spans="1:17" ht="14.25" customHeight="1" thickBot="1">
      <c r="A30" s="417" t="s">
        <v>193</v>
      </c>
      <c r="B30" s="418" t="s">
        <v>169</v>
      </c>
      <c r="C30" s="419">
        <v>4</v>
      </c>
      <c r="D30" s="420">
        <v>2</v>
      </c>
      <c r="E30" s="421">
        <f>SUM(C30:D30)</f>
        <v>6</v>
      </c>
      <c r="F30" s="422">
        <v>4</v>
      </c>
      <c r="G30" s="420">
        <v>2</v>
      </c>
      <c r="H30" s="421">
        <f>F30+G30</f>
        <v>6</v>
      </c>
      <c r="I30" s="423">
        <f t="shared" si="4"/>
        <v>100</v>
      </c>
      <c r="J30" s="424">
        <f t="shared" si="4"/>
        <v>100</v>
      </c>
      <c r="K30" s="425">
        <f t="shared" si="3"/>
        <v>100</v>
      </c>
      <c r="L30" s="313"/>
      <c r="M30" s="314"/>
      <c r="N30" s="314"/>
      <c r="O30" s="324"/>
      <c r="P30" s="324"/>
      <c r="Q30" s="324"/>
    </row>
    <row r="31" spans="1:8" ht="14.25" customHeight="1" thickTop="1">
      <c r="A31" s="426" t="s">
        <v>194</v>
      </c>
      <c r="B31" s="427"/>
      <c r="C31" s="427"/>
      <c r="D31" s="427"/>
      <c r="E31" s="427"/>
      <c r="F31" s="427" t="s">
        <v>43</v>
      </c>
      <c r="G31" s="428" t="s">
        <v>195</v>
      </c>
      <c r="H31" s="427"/>
    </row>
    <row r="32" spans="1:8" ht="14.25" customHeight="1">
      <c r="A32" s="426" t="s">
        <v>204</v>
      </c>
      <c r="B32" s="429"/>
      <c r="C32" s="427"/>
      <c r="D32" s="427"/>
      <c r="E32" s="427"/>
      <c r="F32" s="427"/>
      <c r="G32" s="427" t="s">
        <v>196</v>
      </c>
      <c r="H32" s="427"/>
    </row>
    <row r="33" spans="2:5" ht="15" customHeight="1">
      <c r="B33" s="427"/>
      <c r="C33" s="427"/>
      <c r="D33" s="427"/>
      <c r="E33" s="427"/>
    </row>
    <row r="35" spans="2:8" ht="12.75">
      <c r="B35" s="426"/>
      <c r="C35" s="426"/>
      <c r="D35" s="426"/>
      <c r="E35" s="426"/>
      <c r="F35" s="426"/>
      <c r="G35" s="426"/>
      <c r="H35" s="426"/>
    </row>
    <row r="36" spans="1:8" ht="12.75">
      <c r="A36" s="426"/>
      <c r="B36" s="426"/>
      <c r="C36" s="426"/>
      <c r="D36" s="426"/>
      <c r="E36" s="426"/>
      <c r="F36" s="426"/>
      <c r="G36" s="426"/>
      <c r="H36" s="426"/>
    </row>
    <row r="37" spans="1:8" ht="12.75">
      <c r="A37" s="426"/>
      <c r="B37" s="426"/>
      <c r="C37" s="426"/>
      <c r="D37" s="426"/>
      <c r="E37" s="426"/>
      <c r="F37" s="426"/>
      <c r="G37" s="426"/>
      <c r="H37" s="426"/>
    </row>
    <row r="38" spans="1:8" ht="12.75">
      <c r="A38" s="426"/>
      <c r="B38" s="426"/>
      <c r="C38" s="426"/>
      <c r="D38" s="426"/>
      <c r="E38" s="426"/>
      <c r="F38" s="426"/>
      <c r="G38" s="426"/>
      <c r="H38" s="426"/>
    </row>
    <row r="39" spans="1:8" ht="12.75">
      <c r="A39" s="426"/>
      <c r="B39" s="426"/>
      <c r="C39" s="426"/>
      <c r="D39" s="426"/>
      <c r="E39" s="426"/>
      <c r="F39" s="426"/>
      <c r="G39" s="426"/>
      <c r="H39" s="426"/>
    </row>
  </sheetData>
  <mergeCells count="2">
    <mergeCell ref="L3:N3"/>
    <mergeCell ref="O3:Q3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Divadlo na Vinohradech</dc:creator>
  <cp:keywords/>
  <dc:description/>
  <cp:lastModifiedBy>R.Pipkova</cp:lastModifiedBy>
  <cp:lastPrinted>2010-02-15T08:56:18Z</cp:lastPrinted>
  <dcterms:created xsi:type="dcterms:W3CDTF">2010-01-07T09:55:00Z</dcterms:created>
  <dcterms:modified xsi:type="dcterms:W3CDTF">2013-02-22T10:59:02Z</dcterms:modified>
  <cp:category/>
  <cp:version/>
  <cp:contentType/>
  <cp:contentStatus/>
</cp:coreProperties>
</file>